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1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<sst xmlns="http://schemas.openxmlformats.org/spreadsheetml/2006/main" count="157" uniqueCount="35">
  <si>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</si>
  <si>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</si>
  <si>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</si>
  <si>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</si>
  <si>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</si>
  <si>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</si>
  <si>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</si>
  <si>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</si>
  <si>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</si>
  <si>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</si>
  <si>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</si>
  <si>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</si>
  <si>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</si>
  <si>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</si>
  <si>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</si>
  <si>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</si>
  <si>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</si>
  <si>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</si>
  <si>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</si>
  <si>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</si>
  <si>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</si>
  <si>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</si>
  <si>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</si>
  <si>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</si>
  <si>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</si>
  <si>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</si>
  <si>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</si>
  <si>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</si>
  <si>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</si>
  <si>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</si>
  <si>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</si>
  <si>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</si>
  <si>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</si>
  <si>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</si>
  <si>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21.08.2015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</si>
</sst>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15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15" t="s">
        <v>22</v>
      </c>
      <c r="V2" s="115" t="s">
        <v>8</v>
      </c>
      <c r="W2" s="137" t="s">
        <v>9</v>
      </c>
      <c r="X2" s="118" t="s">
        <v>19</v>
      </c>
      <c r="Y2" s="123"/>
    </row>
    <row r="3" spans="1:25" ht="42.75" customHeight="1" thickBot="1">
      <c r="A3" s="116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16"/>
      <c r="V3" s="116"/>
      <c r="W3" s="138"/>
      <c r="X3" s="124"/>
      <c r="Y3" s="125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15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15" t="s">
        <v>22</v>
      </c>
      <c r="V2" s="115" t="s">
        <v>8</v>
      </c>
      <c r="W2" s="137" t="s">
        <v>9</v>
      </c>
      <c r="X2" s="118" t="s">
        <v>19</v>
      </c>
      <c r="Y2" s="123"/>
    </row>
    <row r="3" spans="1:25" ht="42.75" customHeight="1" thickBot="1">
      <c r="A3" s="116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16"/>
      <c r="V3" s="116"/>
      <c r="W3" s="138"/>
      <c r="X3" s="124"/>
      <c r="Y3" s="125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15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15" t="s">
        <v>22</v>
      </c>
      <c r="V2" s="115" t="s">
        <v>8</v>
      </c>
      <c r="W2" s="137" t="s">
        <v>9</v>
      </c>
      <c r="X2" s="118" t="s">
        <v>19</v>
      </c>
      <c r="Y2" s="123"/>
    </row>
    <row r="3" spans="1:25" ht="42.75" customHeight="1" thickBot="1">
      <c r="A3" s="116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16"/>
      <c r="V3" s="116"/>
      <c r="W3" s="138"/>
      <c r="X3" s="124"/>
      <c r="Y3" s="125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D18" sqref="D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32" t="s">
        <v>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0"/>
      <c r="W1" s="130"/>
      <c r="X1" s="130"/>
      <c r="Y1" s="130"/>
      <c r="Z1" s="130"/>
    </row>
    <row r="2" spans="1:26" ht="42.75" customHeight="1" thickBot="1">
      <c r="A2" s="148" t="s">
        <v>1</v>
      </c>
      <c r="B2" s="151" t="s">
        <v>2</v>
      </c>
      <c r="C2" s="144"/>
      <c r="D2" s="145"/>
      <c r="E2" s="155" t="s">
        <v>4</v>
      </c>
      <c r="F2" s="156"/>
      <c r="G2" s="156"/>
      <c r="H2" s="15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59" t="s">
        <v>28</v>
      </c>
      <c r="V2" s="115" t="s">
        <v>29</v>
      </c>
      <c r="W2" s="115" t="s">
        <v>8</v>
      </c>
      <c r="X2" s="115" t="s">
        <v>30</v>
      </c>
      <c r="Y2" s="144" t="s">
        <v>33</v>
      </c>
      <c r="Z2" s="145"/>
    </row>
    <row r="3" spans="1:26" ht="42.75" customHeight="1" thickBot="1">
      <c r="A3" s="149"/>
      <c r="B3" s="152"/>
      <c r="C3" s="153"/>
      <c r="D3" s="154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60"/>
      <c r="V3" s="116"/>
      <c r="W3" s="116"/>
      <c r="X3" s="116"/>
      <c r="Y3" s="146"/>
      <c r="Z3" s="147"/>
    </row>
    <row r="4" spans="1:26" ht="42.75" customHeight="1" thickBot="1">
      <c r="A4" s="15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61"/>
      <c r="V4" s="117"/>
      <c r="W4" s="117"/>
      <c r="X4" s="117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2186</v>
      </c>
      <c r="D5" s="64">
        <f aca="true" t="shared" si="0" ref="D5:D10">C5/B5*100</f>
        <v>80.33811098860713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10395</v>
      </c>
      <c r="K5" s="67">
        <f aca="true" t="shared" si="3" ref="K5:K10">J5/I5*100</f>
        <v>116.08040201005025</v>
      </c>
      <c r="L5" s="64">
        <f aca="true" t="shared" si="4" ref="L5:L10">J5*0.32</f>
        <v>3326.4</v>
      </c>
      <c r="M5" s="65">
        <v>5400</v>
      </c>
      <c r="N5" s="66">
        <v>4390</v>
      </c>
      <c r="O5" s="67">
        <f aca="true" t="shared" si="5" ref="O5:O10">N5/M5*100</f>
        <v>81.2962962962963</v>
      </c>
      <c r="P5" s="64">
        <f aca="true" t="shared" si="6" ref="P5:P10">N5*0.18</f>
        <v>790.1999999999999</v>
      </c>
      <c r="Q5" s="65"/>
      <c r="R5" s="66"/>
      <c r="S5" s="67"/>
      <c r="T5" s="64"/>
      <c r="U5" s="68">
        <f aca="true" t="shared" si="7" ref="U5:U10">(F5+J5+N5+R5)/(E5+I5+M5+Q5)*100</f>
        <v>103.58015169044864</v>
      </c>
      <c r="V5" s="68">
        <f>H5+L5+P5+T5</f>
        <v>4715.1</v>
      </c>
      <c r="W5" s="69">
        <v>1646</v>
      </c>
      <c r="X5" s="70">
        <f>V5/W5*10</f>
        <v>28.645808019441073</v>
      </c>
      <c r="Y5" s="66">
        <v>100</v>
      </c>
      <c r="Z5" s="64">
        <f aca="true" t="shared" si="8" ref="Z5:Z10">Y5*0.22</f>
        <v>22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13826</v>
      </c>
      <c r="K6" s="67">
        <f t="shared" si="3"/>
        <v>114.97713097713098</v>
      </c>
      <c r="L6" s="64">
        <f t="shared" si="4"/>
        <v>4424.32</v>
      </c>
      <c r="M6" s="72">
        <v>8325</v>
      </c>
      <c r="N6" s="73">
        <v>5134</v>
      </c>
      <c r="O6" s="67">
        <f t="shared" si="5"/>
        <v>61.669669669669666</v>
      </c>
      <c r="P6" s="64">
        <f t="shared" si="6"/>
        <v>924.12</v>
      </c>
      <c r="Q6" s="72"/>
      <c r="R6" s="73"/>
      <c r="S6" s="67"/>
      <c r="T6" s="64"/>
      <c r="U6" s="68">
        <f t="shared" si="7"/>
        <v>94.00826446280992</v>
      </c>
      <c r="V6" s="68">
        <f>H6+L6+P6+T6</f>
        <v>6030.19</v>
      </c>
      <c r="W6" s="74">
        <v>2000</v>
      </c>
      <c r="X6" s="70">
        <f>V6/W6*10</f>
        <v>30.150949999999995</v>
      </c>
      <c r="Y6" s="73">
        <v>535</v>
      </c>
      <c r="Z6" s="64">
        <f t="shared" si="8"/>
        <v>117.7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1975</v>
      </c>
      <c r="D8" s="64">
        <f t="shared" si="0"/>
        <v>49.375</v>
      </c>
      <c r="E8" s="72">
        <v>500</v>
      </c>
      <c r="F8" s="73">
        <v>488</v>
      </c>
      <c r="G8" s="67">
        <f t="shared" si="1"/>
        <v>97.6</v>
      </c>
      <c r="H8" s="64">
        <f t="shared" si="2"/>
        <v>219.6</v>
      </c>
      <c r="I8" s="72">
        <v>8780</v>
      </c>
      <c r="J8" s="73">
        <v>5522</v>
      </c>
      <c r="K8" s="67">
        <f t="shared" si="3"/>
        <v>62.89293849658314</v>
      </c>
      <c r="L8" s="64">
        <f t="shared" si="4"/>
        <v>1767.04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161</v>
      </c>
      <c r="S8" s="67">
        <f>R8/Q8*100</f>
        <v>53.666666666666664</v>
      </c>
      <c r="T8" s="64">
        <f>R8*0.85</f>
        <v>136.85</v>
      </c>
      <c r="U8" s="68">
        <f t="shared" si="7"/>
        <v>54.33043478260869</v>
      </c>
      <c r="V8" s="68">
        <f>H8+L8+P8+T8</f>
        <v>2980.8299999999995</v>
      </c>
      <c r="W8" s="74">
        <v>1961</v>
      </c>
      <c r="X8" s="70">
        <f>V8/W8*10</f>
        <v>15.200560938296785</v>
      </c>
      <c r="Y8" s="73">
        <v>50</v>
      </c>
      <c r="Z8" s="64">
        <f t="shared" si="8"/>
        <v>11</v>
      </c>
    </row>
    <row r="9" spans="1:26" s="95" customFormat="1" ht="39" customHeight="1" thickBot="1">
      <c r="A9" s="93" t="s">
        <v>32</v>
      </c>
      <c r="B9" s="99">
        <v>2500</v>
      </c>
      <c r="C9" s="82">
        <v>2160</v>
      </c>
      <c r="D9" s="83">
        <f t="shared" si="0"/>
        <v>86.4</v>
      </c>
      <c r="E9" s="84">
        <v>1100</v>
      </c>
      <c r="F9" s="108">
        <v>511</v>
      </c>
      <c r="G9" s="85">
        <f t="shared" si="1"/>
        <v>46.45454545454545</v>
      </c>
      <c r="H9" s="64">
        <f t="shared" si="2"/>
        <v>229.95000000000002</v>
      </c>
      <c r="I9" s="84">
        <v>4000</v>
      </c>
      <c r="J9" s="108">
        <v>5947</v>
      </c>
      <c r="K9" s="85">
        <f t="shared" si="3"/>
        <v>148.675</v>
      </c>
      <c r="L9" s="83">
        <f t="shared" si="4"/>
        <v>1903.04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110.07619047619048</v>
      </c>
      <c r="V9" s="87">
        <f>H9+L9+P9+T9</f>
        <v>3050.99</v>
      </c>
      <c r="W9" s="88">
        <v>930</v>
      </c>
      <c r="X9" s="89">
        <f>V9/W9*10</f>
        <v>32.806344086021504</v>
      </c>
      <c r="Y9" s="86">
        <v>117</v>
      </c>
      <c r="Z9" s="83">
        <f t="shared" si="8"/>
        <v>25.74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10294</v>
      </c>
      <c r="D10" s="103">
        <f t="shared" si="0"/>
        <v>67.72368421052632</v>
      </c>
      <c r="E10" s="111">
        <f>SUM(E5:E9)</f>
        <v>4733</v>
      </c>
      <c r="F10" s="102">
        <f>SUM(F5:F9)</f>
        <v>4090</v>
      </c>
      <c r="G10" s="104">
        <f t="shared" si="1"/>
        <v>86.41453623494613</v>
      </c>
      <c r="H10" s="104">
        <f t="shared" si="2"/>
        <v>1840.5</v>
      </c>
      <c r="I10" s="101">
        <f>SUM(I5:I9)</f>
        <v>36760</v>
      </c>
      <c r="J10" s="102">
        <f>SUM(J5:J9)</f>
        <v>35690</v>
      </c>
      <c r="K10" s="112">
        <f t="shared" si="3"/>
        <v>97.0892274211099</v>
      </c>
      <c r="L10" s="103">
        <f t="shared" si="4"/>
        <v>11420.800000000001</v>
      </c>
      <c r="M10" s="110">
        <f>SUM(M5:M9)</f>
        <v>34670</v>
      </c>
      <c r="N10" s="102">
        <f>SUM(N5:N9)</f>
        <v>23379</v>
      </c>
      <c r="O10" s="104">
        <f t="shared" si="5"/>
        <v>67.43293914046727</v>
      </c>
      <c r="P10" s="103">
        <f t="shared" si="6"/>
        <v>4208.22</v>
      </c>
      <c r="Q10" s="101">
        <f>SUM(Q5:Q9)</f>
        <v>300</v>
      </c>
      <c r="R10" s="114">
        <f>SUM(R8:R9)</f>
        <v>161</v>
      </c>
      <c r="S10" s="104">
        <f>SUM(S8:S9)</f>
        <v>53.666666666666664</v>
      </c>
      <c r="T10" s="103">
        <f>R10*0.85</f>
        <v>136.85</v>
      </c>
      <c r="U10" s="105">
        <f t="shared" si="7"/>
        <v>82.81129435151642</v>
      </c>
      <c r="V10" s="109">
        <f>SUM(V5:V9)</f>
        <v>17606.370000000003</v>
      </c>
      <c r="W10" s="113">
        <f>SUM(W5:W9)</f>
        <v>6537</v>
      </c>
      <c r="X10" s="107">
        <f>V10/W10*10</f>
        <v>26.93340982101882</v>
      </c>
      <c r="Y10" s="102">
        <f>SUM(Y5:Y9)</f>
        <v>802</v>
      </c>
      <c r="Z10" s="103">
        <f t="shared" si="8"/>
        <v>176.44</v>
      </c>
    </row>
    <row r="14" ht="12" customHeight="1"/>
  </sheetData>
  <mergeCells count="13">
    <mergeCell ref="U2:U4"/>
    <mergeCell ref="V2:V4"/>
    <mergeCell ref="W2:W4"/>
    <mergeCell ref="A1:Z1"/>
    <mergeCell ref="E3:H3"/>
    <mergeCell ref="I3:L3"/>
    <mergeCell ref="Y2:Z3"/>
    <mergeCell ref="X2:X4"/>
    <mergeCell ref="M3:P3"/>
    <mergeCell ref="Q3:T3"/>
    <mergeCell ref="A2:A4"/>
    <mergeCell ref="B2:D3"/>
    <mergeCell ref="E2:T2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2015-08-21T07:47:43Z</dcterms:modified>
  <cp:category/>
  <cp:version/>
  <cp:contentType/>
  <cp:contentStatus/>
</cp:coreProperties>
</file>