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4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<sst xmlns="http://schemas.openxmlformats.org/spreadsheetml/2006/main" count="157" uniqueCount="35">
  <si>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</si>
  <si>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</si>
  <si>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</si>
  <si>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</si>
  <si>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</si>
  <si>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</si>
  <si>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</si>
  <si>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</si>
  <si>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</si>
  <si>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</si>
  <si>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</si>
  <si>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</si>
  <si>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</si>
  <si>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</si>
  <si>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</si>
  <si>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</si>
  <si>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</si>
  <si>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</si>
  <si>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</si>
  <si>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</si>
  <si>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</si>
  <si>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</si>
  <si>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</si>
  <si>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</si>
  <si>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</si>
  <si>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</si>
  <si>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</si>
  <si>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</si>
  <si>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</si>
  <si>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</si>
  <si>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</si>
  <si>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</si>
  <si>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</si>
  <si>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</si>
  <si>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24.08.2015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</si>
</sst>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I18" sqref="I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  <c r="Y1" s="120"/>
      <c r="Z1" s="120"/>
    </row>
    <row r="2" spans="1:26" ht="42.75" customHeight="1" thickBot="1">
      <c r="A2" s="151" t="s">
        <v>1</v>
      </c>
      <c r="B2" s="154" t="s">
        <v>2</v>
      </c>
      <c r="C2" s="147"/>
      <c r="D2" s="148"/>
      <c r="E2" s="158" t="s">
        <v>4</v>
      </c>
      <c r="F2" s="159"/>
      <c r="G2" s="159"/>
      <c r="H2" s="159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  <c r="U2" s="140" t="s">
        <v>28</v>
      </c>
      <c r="V2" s="117" t="s">
        <v>29</v>
      </c>
      <c r="W2" s="117" t="s">
        <v>8</v>
      </c>
      <c r="X2" s="117" t="s">
        <v>30</v>
      </c>
      <c r="Y2" s="147" t="s">
        <v>33</v>
      </c>
      <c r="Z2" s="148"/>
    </row>
    <row r="3" spans="1:26" ht="42.75" customHeight="1" thickBot="1">
      <c r="A3" s="152"/>
      <c r="B3" s="155"/>
      <c r="C3" s="156"/>
      <c r="D3" s="157"/>
      <c r="E3" s="143" t="s">
        <v>3</v>
      </c>
      <c r="F3" s="144"/>
      <c r="G3" s="145"/>
      <c r="H3" s="146"/>
      <c r="I3" s="143" t="s">
        <v>5</v>
      </c>
      <c r="J3" s="144"/>
      <c r="K3" s="145"/>
      <c r="L3" s="146"/>
      <c r="M3" s="143" t="s">
        <v>6</v>
      </c>
      <c r="N3" s="144"/>
      <c r="O3" s="145"/>
      <c r="P3" s="146"/>
      <c r="Q3" s="143" t="s">
        <v>7</v>
      </c>
      <c r="R3" s="144"/>
      <c r="S3" s="145"/>
      <c r="T3" s="146"/>
      <c r="U3" s="141"/>
      <c r="V3" s="118"/>
      <c r="W3" s="118"/>
      <c r="X3" s="118"/>
      <c r="Y3" s="149"/>
      <c r="Z3" s="150"/>
    </row>
    <row r="4" spans="1:26" ht="42.75" customHeight="1" thickBot="1">
      <c r="A4" s="15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23"/>
      <c r="W4" s="123"/>
      <c r="X4" s="123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2175</v>
      </c>
      <c r="D5" s="64">
        <f aca="true" t="shared" si="0" ref="D5:D10">C5/B5*100</f>
        <v>79.93384785005513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10395</v>
      </c>
      <c r="K5" s="67">
        <f aca="true" t="shared" si="3" ref="K5:K10">J5/I5*100</f>
        <v>116.08040201005025</v>
      </c>
      <c r="L5" s="64">
        <f aca="true" t="shared" si="4" ref="L5:L10">J5*0.32</f>
        <v>3326.4</v>
      </c>
      <c r="M5" s="65">
        <v>5400</v>
      </c>
      <c r="N5" s="66">
        <v>5170</v>
      </c>
      <c r="O5" s="67">
        <f aca="true" t="shared" si="5" ref="O5:O10">N5/M5*100</f>
        <v>95.74074074074073</v>
      </c>
      <c r="P5" s="64">
        <f aca="true" t="shared" si="6" ref="P5:P10">N5*0.18</f>
        <v>930.5999999999999</v>
      </c>
      <c r="Q5" s="65"/>
      <c r="R5" s="66"/>
      <c r="S5" s="67"/>
      <c r="T5" s="64"/>
      <c r="U5" s="68">
        <f aca="true" t="shared" si="7" ref="U5:U10">(F5+J5+N5+R5)/(E5+I5+M5+Q5)*100</f>
        <v>108.59364956935337</v>
      </c>
      <c r="V5" s="68">
        <f>H5+L5+P5+T5</f>
        <v>4855.5</v>
      </c>
      <c r="W5" s="69">
        <v>1646</v>
      </c>
      <c r="X5" s="70">
        <f>V5/W5*10</f>
        <v>29.498784933171326</v>
      </c>
      <c r="Y5" s="66">
        <v>208</v>
      </c>
      <c r="Z5" s="64">
        <f aca="true" t="shared" si="8" ref="Z5:Z10">Y5*0.22</f>
        <v>45.76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535</v>
      </c>
      <c r="Z6" s="64">
        <f t="shared" si="8"/>
        <v>117.7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1975</v>
      </c>
      <c r="D8" s="64">
        <f t="shared" si="0"/>
        <v>49.375</v>
      </c>
      <c r="E8" s="72">
        <v>500</v>
      </c>
      <c r="F8" s="73">
        <v>488</v>
      </c>
      <c r="G8" s="67">
        <f t="shared" si="1"/>
        <v>97.6</v>
      </c>
      <c r="H8" s="64">
        <f t="shared" si="2"/>
        <v>219.6</v>
      </c>
      <c r="I8" s="72">
        <v>8780</v>
      </c>
      <c r="J8" s="73">
        <v>5522</v>
      </c>
      <c r="K8" s="67">
        <f t="shared" si="3"/>
        <v>62.89293849658314</v>
      </c>
      <c r="L8" s="64">
        <f t="shared" si="4"/>
        <v>1767.04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177</v>
      </c>
      <c r="S8" s="67">
        <f>R8/Q8*100</f>
        <v>59</v>
      </c>
      <c r="T8" s="64">
        <f>R8*0.85</f>
        <v>150.45</v>
      </c>
      <c r="U8" s="68">
        <f t="shared" si="7"/>
        <v>54.409937888198755</v>
      </c>
      <c r="V8" s="68">
        <f>H8+L8+P8+T8</f>
        <v>2994.4299999999994</v>
      </c>
      <c r="W8" s="74">
        <v>1961</v>
      </c>
      <c r="X8" s="70">
        <f>V8/W8*10</f>
        <v>15.269913309535948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2300</v>
      </c>
      <c r="D9" s="83">
        <f t="shared" si="0"/>
        <v>92</v>
      </c>
      <c r="E9" s="84">
        <v>1100</v>
      </c>
      <c r="F9" s="108">
        <v>600</v>
      </c>
      <c r="G9" s="85">
        <f t="shared" si="1"/>
        <v>54.54545454545454</v>
      </c>
      <c r="H9" s="64">
        <f t="shared" si="2"/>
        <v>270</v>
      </c>
      <c r="I9" s="84">
        <v>4000</v>
      </c>
      <c r="J9" s="108">
        <v>6214</v>
      </c>
      <c r="K9" s="85">
        <f t="shared" si="3"/>
        <v>155.35000000000002</v>
      </c>
      <c r="L9" s="83">
        <f t="shared" si="4"/>
        <v>1988.48</v>
      </c>
      <c r="M9" s="84">
        <v>5400</v>
      </c>
      <c r="N9" s="86">
        <v>5206</v>
      </c>
      <c r="O9" s="85">
        <f t="shared" si="5"/>
        <v>96.4074074074074</v>
      </c>
      <c r="P9" s="64">
        <f t="shared" si="6"/>
        <v>937.0799999999999</v>
      </c>
      <c r="Q9" s="84"/>
      <c r="R9" s="86"/>
      <c r="S9" s="85"/>
      <c r="T9" s="83"/>
      <c r="U9" s="87">
        <f t="shared" si="7"/>
        <v>114.47619047619048</v>
      </c>
      <c r="V9" s="87">
        <f>H9+L9+P9+T9</f>
        <v>3195.56</v>
      </c>
      <c r="W9" s="88">
        <v>930</v>
      </c>
      <c r="X9" s="89">
        <f>V9/W9*10</f>
        <v>34.36086021505376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10423</v>
      </c>
      <c r="D10" s="103">
        <f t="shared" si="0"/>
        <v>68.57236842105263</v>
      </c>
      <c r="E10" s="111">
        <f>SUM(E5:E9)</f>
        <v>4733</v>
      </c>
      <c r="F10" s="102">
        <f>SUM(F5:F9)</f>
        <v>4179</v>
      </c>
      <c r="G10" s="104">
        <f t="shared" si="1"/>
        <v>88.2949503486161</v>
      </c>
      <c r="H10" s="104">
        <f t="shared" si="2"/>
        <v>1880.55</v>
      </c>
      <c r="I10" s="101">
        <f>SUM(I5:I9)</f>
        <v>36760</v>
      </c>
      <c r="J10" s="102">
        <f>SUM(J5:J9)</f>
        <v>36767</v>
      </c>
      <c r="K10" s="112">
        <f t="shared" si="3"/>
        <v>100.01904243743198</v>
      </c>
      <c r="L10" s="103">
        <f t="shared" si="4"/>
        <v>11765.44</v>
      </c>
      <c r="M10" s="110">
        <f>SUM(M5:M9)</f>
        <v>34670</v>
      </c>
      <c r="N10" s="102">
        <f>SUM(N5:N9)</f>
        <v>23731</v>
      </c>
      <c r="O10" s="104">
        <f t="shared" si="5"/>
        <v>68.44822613210269</v>
      </c>
      <c r="P10" s="103">
        <f t="shared" si="6"/>
        <v>4271.58</v>
      </c>
      <c r="Q10" s="101">
        <f>SUM(Q5:Q9)</f>
        <v>300</v>
      </c>
      <c r="R10" s="114">
        <f>SUM(R8:R9)</f>
        <v>177</v>
      </c>
      <c r="S10" s="104">
        <f>SUM(S8:S9)</f>
        <v>59</v>
      </c>
      <c r="T10" s="103">
        <f>R10*0.85</f>
        <v>150.45</v>
      </c>
      <c r="U10" s="105">
        <f t="shared" si="7"/>
        <v>84.81749342819403</v>
      </c>
      <c r="V10" s="109">
        <f>SUM(V5:V9)</f>
        <v>18068.02</v>
      </c>
      <c r="W10" s="113">
        <f>SUM(W5:W9)</f>
        <v>6537</v>
      </c>
      <c r="X10" s="107">
        <f>V10/W10*10</f>
        <v>27.639620621080006</v>
      </c>
      <c r="Y10" s="102">
        <f>SUM(Y5:Y9)</f>
        <v>910</v>
      </c>
      <c r="Z10" s="103">
        <f t="shared" si="8"/>
        <v>200.2</v>
      </c>
    </row>
    <row r="14" ht="12" customHeight="1"/>
  </sheetData>
  <mergeCells count="13">
    <mergeCell ref="A2:A4"/>
    <mergeCell ref="B2:D3"/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2015-08-24T08:56:07Z</dcterms:modified>
  <cp:category/>
  <cp:version/>
  <cp:contentType/>
  <cp:contentStatus/>
</cp:coreProperties>
</file>