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1.04.17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<sst xmlns="http://schemas.openxmlformats.org/spreadsheetml/2006/main" count="69" uniqueCount="29">
  <si>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Предприятие</t>
  </si>
  <si>
    <t>ООО "РусМолоко" отд."Яровое"</t>
  </si>
  <si>
    <t>ОАО "С-з им. Кирова"</t>
  </si>
  <si>
    <t>ООО "К-з Заветы Ильича"</t>
  </si>
  <si>
    <t>ООО "РусМолоко"                                     отд.  "Вешние  воды"</t>
  </si>
  <si>
    <t>Минеральные удобрения, тонн</t>
  </si>
  <si>
    <t>Ячмень</t>
  </si>
  <si>
    <t>Овес</t>
  </si>
  <si>
    <t>Однолетние травы</t>
  </si>
  <si>
    <t>Семена, тонн</t>
  </si>
  <si>
    <t>Итого по району</t>
  </si>
  <si>
    <t>Пшеница</t>
  </si>
  <si>
    <t>Недостает</t>
  </si>
  <si>
    <t>Приобретено</t>
  </si>
  <si>
    <t>Яровые зерновые культуры, тонн</t>
  </si>
  <si>
    <t>Кормовые культуры, тонн</t>
  </si>
  <si>
    <t>Имеется</t>
  </si>
  <si>
    <t>Потребность</t>
  </si>
  <si>
    <t>Аммиачная селитра</t>
  </si>
  <si>
    <t>Азофоска</t>
  </si>
  <si>
    <t>% обеспеч.</t>
  </si>
  <si>
    <t>Всего семян</t>
  </si>
  <si>
    <t>Всего мин. удобрений</t>
  </si>
  <si>
    <t>Кукуруза (на силос)</t>
  </si>
  <si>
    <t>Бобовые и злаковые                  мн. травы</t>
  </si>
  <si>
    <t>Аммофос</t>
  </si>
  <si>
    <t>Калимагнезия</t>
  </si>
  <si>
    <t>ООО «АФ «Елгозинское»,                                      ООО «ЭкоАгроФарминг»                    (ЗАО "Доры")</t>
  </si>
  <si>
    <t>Обеспеченность минеральными удобрениями и семянами  на 11.04.2017 года по Лотошинскому муниципальному р-ну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</si>
</sst>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textRotation="90" wrapText="1"/>
      <protection/>
    </xf>
    <xf numFmtId="0" fontId="26" fillId="0" borderId="14" xfId="52" applyFont="1" applyBorder="1" applyAlignment="1">
      <alignment horizontal="center" vertical="center" textRotation="90" wrapText="1"/>
      <protection/>
    </xf>
    <xf numFmtId="168" fontId="28" fillId="0" borderId="15" xfId="52" applyNumberFormat="1" applyFont="1" applyBorder="1" applyAlignment="1">
      <alignment horizontal="center" vertical="center" wrapText="1"/>
      <protection/>
    </xf>
    <xf numFmtId="168" fontId="28" fillId="0" borderId="16" xfId="0" applyNumberFormat="1" applyFont="1" applyFill="1" applyBorder="1" applyAlignment="1">
      <alignment horizontal="center" vertical="center" wrapText="1"/>
    </xf>
    <xf numFmtId="168" fontId="28" fillId="0" borderId="17" xfId="0" applyNumberFormat="1" applyFont="1" applyFill="1" applyBorder="1" applyAlignment="1">
      <alignment horizontal="center" vertical="center" wrapText="1"/>
    </xf>
    <xf numFmtId="168" fontId="28" fillId="0" borderId="18" xfId="52" applyNumberFormat="1" applyFont="1" applyBorder="1" applyAlignment="1">
      <alignment horizontal="center" vertical="center" wrapText="1"/>
      <protection/>
    </xf>
    <xf numFmtId="168" fontId="28" fillId="0" borderId="19" xfId="52" applyNumberFormat="1" applyFont="1" applyBorder="1" applyAlignment="1">
      <alignment horizontal="center" vertical="center" wrapText="1"/>
      <protection/>
    </xf>
    <xf numFmtId="168" fontId="28" fillId="0" borderId="20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Fill="1" applyBorder="1" applyAlignment="1">
      <alignment horizontal="center" vertical="center" wrapText="1"/>
    </xf>
    <xf numFmtId="168" fontId="28" fillId="0" borderId="22" xfId="52" applyNumberFormat="1" applyFont="1" applyBorder="1" applyAlignment="1">
      <alignment horizontal="center" vertical="center" wrapText="1"/>
      <protection/>
    </xf>
    <xf numFmtId="168" fontId="29" fillId="0" borderId="23" xfId="0" applyNumberFormat="1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center" vertical="center" wrapText="1"/>
    </xf>
    <xf numFmtId="168" fontId="29" fillId="0" borderId="23" xfId="52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" fontId="28" fillId="0" borderId="15" xfId="52" applyNumberFormat="1" applyFont="1" applyBorder="1" applyAlignment="1">
      <alignment horizontal="center" vertical="center" wrapText="1"/>
      <protection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18" xfId="52" applyNumberFormat="1" applyFont="1" applyBorder="1" applyAlignment="1">
      <alignment horizontal="center" vertical="center" wrapText="1"/>
      <protection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26" xfId="52" applyNumberFormat="1" applyFont="1" applyBorder="1" applyAlignment="1">
      <alignment horizontal="center" vertical="center" wrapText="1"/>
      <protection/>
    </xf>
    <xf numFmtId="1" fontId="28" fillId="0" borderId="19" xfId="52" applyNumberFormat="1" applyFont="1" applyBorder="1" applyAlignment="1">
      <alignment horizontal="center" vertical="center" wrapText="1"/>
      <protection/>
    </xf>
    <xf numFmtId="1" fontId="28" fillId="0" borderId="29" xfId="52" applyNumberFormat="1" applyFont="1" applyBorder="1" applyAlignment="1">
      <alignment horizontal="center" vertical="center" wrapText="1"/>
      <protection/>
    </xf>
    <xf numFmtId="1" fontId="28" fillId="0" borderId="22" xfId="0" applyNumberFormat="1" applyFont="1" applyBorder="1" applyAlignment="1">
      <alignment horizontal="center" vertical="center" wrapText="1"/>
    </xf>
    <xf numFmtId="1" fontId="28" fillId="0" borderId="22" xfId="52" applyNumberFormat="1" applyFont="1" applyBorder="1" applyAlignment="1">
      <alignment horizontal="center" vertical="center" wrapText="1"/>
      <protection/>
    </xf>
    <xf numFmtId="1" fontId="29" fillId="0" borderId="23" xfId="52" applyNumberFormat="1" applyFont="1" applyBorder="1" applyAlignment="1">
      <alignment horizontal="center" vertical="center" wrapText="1"/>
      <protection/>
    </xf>
    <xf numFmtId="1" fontId="29" fillId="0" borderId="23" xfId="0" applyNumberFormat="1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6" fillId="0" borderId="33" xfId="52" applyFont="1" applyBorder="1" applyAlignment="1">
      <alignment horizontal="center" vertical="center" textRotation="90" wrapText="1"/>
      <protection/>
    </xf>
    <xf numFmtId="1" fontId="29" fillId="0" borderId="34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36" xfId="52" applyNumberFormat="1" applyFont="1" applyBorder="1" applyAlignment="1">
      <alignment horizontal="center" vertical="center" wrapText="1"/>
      <protection/>
    </xf>
    <xf numFmtId="1" fontId="28" fillId="0" borderId="36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0" fontId="25" fillId="0" borderId="37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2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0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45" xfId="5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46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25" fillId="0" borderId="47" xfId="52" applyFont="1" applyBorder="1" applyAlignment="1">
      <alignment horizontal="center" vertical="center" wrapText="1"/>
      <protection/>
    </xf>
    <xf numFmtId="0" fontId="20" fillId="0" borderId="41" xfId="52" applyFont="1" applyBorder="1" applyAlignment="1">
      <alignment horizontal="center" vertical="center" wrapText="1"/>
      <protection/>
    </xf>
    <xf numFmtId="0" fontId="23" fillId="0" borderId="48" xfId="52" applyFont="1" applyBorder="1" applyAlignment="1">
      <alignment horizontal="center" vertical="center" wrapText="1"/>
      <protection/>
    </xf>
    <xf numFmtId="0" fontId="24" fillId="0" borderId="4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0" borderId="44" xfId="52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left" vertical="center" wrapText="1"/>
    </xf>
    <xf numFmtId="1" fontId="28" fillId="0" borderId="51" xfId="0" applyNumberFormat="1" applyFont="1" applyFill="1" applyBorder="1" applyAlignment="1">
      <alignment horizontal="center" vertical="center" wrapText="1"/>
    </xf>
    <xf numFmtId="1" fontId="28" fillId="0" borderId="52" xfId="52" applyNumberFormat="1" applyFont="1" applyBorder="1" applyAlignment="1">
      <alignment horizontal="center" vertical="center" wrapText="1"/>
      <protection/>
    </xf>
    <xf numFmtId="1" fontId="28" fillId="0" borderId="16" xfId="52" applyNumberFormat="1" applyFont="1" applyBorder="1" applyAlignment="1">
      <alignment horizontal="center" vertical="center" wrapText="1"/>
      <protection/>
    </xf>
    <xf numFmtId="1" fontId="29" fillId="0" borderId="34" xfId="52" applyNumberFormat="1" applyFont="1" applyBorder="1" applyAlignment="1">
      <alignment horizontal="center" vertical="center" wrapText="1"/>
      <protection/>
    </xf>
    <xf numFmtId="1" fontId="28" fillId="0" borderId="53" xfId="0" applyNumberFormat="1" applyFont="1" applyFill="1" applyBorder="1" applyAlignment="1">
      <alignment horizontal="center" vertical="center" wrapText="1"/>
    </xf>
    <xf numFmtId="1" fontId="28" fillId="0" borderId="54" xfId="0" applyNumberFormat="1" applyFont="1" applyFill="1" applyBorder="1" applyAlignment="1">
      <alignment horizontal="center" vertical="center" wrapText="1"/>
    </xf>
    <xf numFmtId="1" fontId="28" fillId="0" borderId="55" xfId="0" applyNumberFormat="1" applyFont="1" applyFill="1" applyBorder="1" applyAlignment="1">
      <alignment horizontal="center" vertical="center" wrapText="1"/>
    </xf>
    <xf numFmtId="1" fontId="30" fillId="0" borderId="23" xfId="52" applyNumberFormat="1" applyFont="1" applyBorder="1" applyAlignment="1">
      <alignment horizontal="center" vertical="center" wrapText="1"/>
      <protection/>
    </xf>
    <xf numFmtId="168" fontId="30" fillId="0" borderId="23" xfId="52" applyNumberFormat="1" applyFont="1" applyBorder="1" applyAlignment="1">
      <alignment horizontal="center" vertical="center" wrapText="1"/>
      <protection/>
    </xf>
    <xf numFmtId="0" fontId="26" fillId="0" borderId="27" xfId="52" applyFont="1" applyBorder="1" applyAlignment="1">
      <alignment horizontal="center" vertical="center" textRotation="90" wrapText="1"/>
      <protection/>
    </xf>
    <xf numFmtId="0" fontId="26" fillId="0" borderId="18" xfId="52" applyFont="1" applyBorder="1" applyAlignment="1">
      <alignment horizontal="center" vertical="center" textRotation="90" wrapText="1"/>
      <protection/>
    </xf>
    <xf numFmtId="0" fontId="26" fillId="0" borderId="56" xfId="52" applyFont="1" applyBorder="1" applyAlignment="1">
      <alignment horizontal="center" vertical="center" textRotation="90" wrapText="1"/>
      <protection/>
    </xf>
    <xf numFmtId="168" fontId="30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" sqref="I11"/>
    </sheetView>
  </sheetViews>
  <sheetFormatPr defaultColWidth="9.00390625" defaultRowHeight="12.75"/>
  <cols>
    <col min="1" max="1" width="34.00390625" style="1" customWidth="1"/>
    <col min="2" max="15" width="6.75390625" style="1" customWidth="1"/>
    <col min="16" max="16" width="7.875" style="1" customWidth="1"/>
    <col min="17" max="18" width="6.75390625" style="1" customWidth="1"/>
    <col min="19" max="41" width="7.125" style="1" customWidth="1"/>
    <col min="42" max="42" width="8.875" style="1" customWidth="1"/>
    <col min="43" max="43" width="7.875" style="1" customWidth="1"/>
    <col min="44" max="46" width="6.75390625" style="1" customWidth="1"/>
    <col min="47" max="16384" width="9.125" style="1" customWidth="1"/>
  </cols>
  <sheetData>
    <row r="1" spans="1:46" ht="39.75" customHeight="1" thickBo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9"/>
      <c r="AM1" s="59"/>
      <c r="AN1" s="59"/>
      <c r="AO1" s="59"/>
      <c r="AP1" s="60"/>
      <c r="AQ1" s="60"/>
      <c r="AR1" s="60"/>
      <c r="AS1" s="60"/>
      <c r="AT1" s="60"/>
    </row>
    <row r="2" spans="1:46" ht="28.5" customHeight="1">
      <c r="A2" s="76" t="s">
        <v>0</v>
      </c>
      <c r="B2" s="67" t="s">
        <v>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75" t="s">
        <v>9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  <c r="AQ2" s="55"/>
      <c r="AR2" s="55"/>
      <c r="AS2" s="55"/>
      <c r="AT2" s="56"/>
    </row>
    <row r="3" spans="1:46" s="2" customFormat="1" ht="28.5" customHeight="1">
      <c r="A3" s="77"/>
      <c r="B3" s="71" t="s">
        <v>18</v>
      </c>
      <c r="C3" s="72"/>
      <c r="D3" s="73"/>
      <c r="E3" s="74" t="s">
        <v>19</v>
      </c>
      <c r="F3" s="72"/>
      <c r="G3" s="73"/>
      <c r="H3" s="74" t="s">
        <v>25</v>
      </c>
      <c r="I3" s="72"/>
      <c r="J3" s="73"/>
      <c r="K3" s="74" t="s">
        <v>26</v>
      </c>
      <c r="L3" s="72"/>
      <c r="M3" s="73"/>
      <c r="N3" s="74" t="s">
        <v>22</v>
      </c>
      <c r="O3" s="72"/>
      <c r="P3" s="72"/>
      <c r="Q3" s="80"/>
      <c r="R3" s="79" t="s">
        <v>14</v>
      </c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1" t="s">
        <v>15</v>
      </c>
      <c r="AE3" s="62"/>
      <c r="AF3" s="62"/>
      <c r="AG3" s="62"/>
      <c r="AH3" s="62"/>
      <c r="AI3" s="62"/>
      <c r="AJ3" s="62"/>
      <c r="AK3" s="62"/>
      <c r="AL3" s="63"/>
      <c r="AM3" s="63"/>
      <c r="AN3" s="63"/>
      <c r="AO3" s="64"/>
      <c r="AP3" s="48" t="s">
        <v>21</v>
      </c>
      <c r="AQ3" s="49"/>
      <c r="AR3" s="49"/>
      <c r="AS3" s="49"/>
      <c r="AT3" s="50"/>
    </row>
    <row r="4" spans="1:46" s="2" customFormat="1" ht="36.75" customHeight="1">
      <c r="A4" s="77"/>
      <c r="B4" s="70"/>
      <c r="C4" s="52"/>
      <c r="D4" s="66"/>
      <c r="E4" s="51"/>
      <c r="F4" s="52"/>
      <c r="G4" s="66"/>
      <c r="H4" s="51"/>
      <c r="I4" s="52"/>
      <c r="J4" s="66"/>
      <c r="K4" s="51"/>
      <c r="L4" s="52"/>
      <c r="M4" s="66"/>
      <c r="N4" s="51"/>
      <c r="O4" s="52"/>
      <c r="P4" s="52"/>
      <c r="Q4" s="53"/>
      <c r="R4" s="49" t="s">
        <v>11</v>
      </c>
      <c r="S4" s="49"/>
      <c r="T4" s="49"/>
      <c r="U4" s="65"/>
      <c r="V4" s="48" t="s">
        <v>6</v>
      </c>
      <c r="W4" s="49"/>
      <c r="X4" s="49"/>
      <c r="Y4" s="65"/>
      <c r="Z4" s="48" t="s">
        <v>7</v>
      </c>
      <c r="AA4" s="49"/>
      <c r="AB4" s="49"/>
      <c r="AC4" s="65"/>
      <c r="AD4" s="48" t="s">
        <v>23</v>
      </c>
      <c r="AE4" s="49"/>
      <c r="AF4" s="49"/>
      <c r="AG4" s="65"/>
      <c r="AH4" s="48" t="s">
        <v>8</v>
      </c>
      <c r="AI4" s="49"/>
      <c r="AJ4" s="49"/>
      <c r="AK4" s="65"/>
      <c r="AL4" s="48" t="s">
        <v>24</v>
      </c>
      <c r="AM4" s="49"/>
      <c r="AN4" s="49"/>
      <c r="AO4" s="65"/>
      <c r="AP4" s="51"/>
      <c r="AQ4" s="52"/>
      <c r="AR4" s="52"/>
      <c r="AS4" s="52"/>
      <c r="AT4" s="53"/>
    </row>
    <row r="5" spans="1:46" s="2" customFormat="1" ht="36" customHeight="1" hidden="1">
      <c r="A5" s="77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2"/>
      <c r="S5" s="52"/>
      <c r="T5" s="52"/>
      <c r="U5" s="66"/>
      <c r="V5" s="51"/>
      <c r="W5" s="52"/>
      <c r="X5" s="52"/>
      <c r="Y5" s="66"/>
      <c r="Z5" s="51"/>
      <c r="AA5" s="52"/>
      <c r="AB5" s="52"/>
      <c r="AC5" s="66"/>
      <c r="AD5" s="51"/>
      <c r="AE5" s="52"/>
      <c r="AF5" s="52"/>
      <c r="AG5" s="66"/>
      <c r="AH5" s="51"/>
      <c r="AI5" s="52"/>
      <c r="AJ5" s="52"/>
      <c r="AK5" s="66"/>
      <c r="AL5" s="51"/>
      <c r="AM5" s="52"/>
      <c r="AN5" s="52"/>
      <c r="AO5" s="66"/>
      <c r="AP5" s="4"/>
      <c r="AQ5" s="4"/>
      <c r="AR5" s="4"/>
      <c r="AS5" s="4"/>
      <c r="AT5" s="5"/>
    </row>
    <row r="6" spans="1:46" s="2" customFormat="1" ht="98.25" customHeight="1" thickBot="1">
      <c r="A6" s="78"/>
      <c r="B6" s="91" t="s">
        <v>17</v>
      </c>
      <c r="C6" s="92" t="s">
        <v>13</v>
      </c>
      <c r="D6" s="92" t="s">
        <v>12</v>
      </c>
      <c r="E6" s="92" t="s">
        <v>17</v>
      </c>
      <c r="F6" s="92" t="s">
        <v>13</v>
      </c>
      <c r="G6" s="92" t="s">
        <v>12</v>
      </c>
      <c r="H6" s="92" t="s">
        <v>17</v>
      </c>
      <c r="I6" s="92" t="s">
        <v>13</v>
      </c>
      <c r="J6" s="92" t="s">
        <v>12</v>
      </c>
      <c r="K6" s="92" t="s">
        <v>17</v>
      </c>
      <c r="L6" s="92" t="s">
        <v>13</v>
      </c>
      <c r="M6" s="92" t="s">
        <v>12</v>
      </c>
      <c r="N6" s="92" t="s">
        <v>17</v>
      </c>
      <c r="O6" s="92" t="s">
        <v>13</v>
      </c>
      <c r="P6" s="92" t="s">
        <v>12</v>
      </c>
      <c r="Q6" s="93" t="s">
        <v>20</v>
      </c>
      <c r="R6" s="40" t="s">
        <v>17</v>
      </c>
      <c r="S6" s="6" t="s">
        <v>16</v>
      </c>
      <c r="T6" s="6" t="s">
        <v>13</v>
      </c>
      <c r="U6" s="6" t="s">
        <v>12</v>
      </c>
      <c r="V6" s="6" t="s">
        <v>17</v>
      </c>
      <c r="W6" s="6" t="s">
        <v>16</v>
      </c>
      <c r="X6" s="6" t="s">
        <v>13</v>
      </c>
      <c r="Y6" s="6" t="s">
        <v>12</v>
      </c>
      <c r="Z6" s="6" t="s">
        <v>17</v>
      </c>
      <c r="AA6" s="6" t="s">
        <v>16</v>
      </c>
      <c r="AB6" s="6" t="s">
        <v>13</v>
      </c>
      <c r="AC6" s="6" t="s">
        <v>12</v>
      </c>
      <c r="AD6" s="6" t="s">
        <v>17</v>
      </c>
      <c r="AE6" s="6" t="s">
        <v>16</v>
      </c>
      <c r="AF6" s="6" t="s">
        <v>13</v>
      </c>
      <c r="AG6" s="6" t="s">
        <v>12</v>
      </c>
      <c r="AH6" s="6" t="s">
        <v>17</v>
      </c>
      <c r="AI6" s="6" t="s">
        <v>16</v>
      </c>
      <c r="AJ6" s="6" t="s">
        <v>13</v>
      </c>
      <c r="AK6" s="6" t="s">
        <v>12</v>
      </c>
      <c r="AL6" s="6" t="s">
        <v>17</v>
      </c>
      <c r="AM6" s="6" t="s">
        <v>16</v>
      </c>
      <c r="AN6" s="6" t="s">
        <v>13</v>
      </c>
      <c r="AO6" s="6" t="s">
        <v>12</v>
      </c>
      <c r="AP6" s="6" t="s">
        <v>17</v>
      </c>
      <c r="AQ6" s="6" t="s">
        <v>16</v>
      </c>
      <c r="AR6" s="6" t="s">
        <v>13</v>
      </c>
      <c r="AS6" s="6" t="s">
        <v>12</v>
      </c>
      <c r="AT6" s="7" t="s">
        <v>20</v>
      </c>
    </row>
    <row r="7" spans="1:46" ht="34.5" customHeight="1">
      <c r="A7" s="39" t="s">
        <v>1</v>
      </c>
      <c r="B7" s="42">
        <v>234</v>
      </c>
      <c r="C7" s="43">
        <v>189</v>
      </c>
      <c r="D7" s="44">
        <f>C7-B7</f>
        <v>-45</v>
      </c>
      <c r="E7" s="44">
        <v>291</v>
      </c>
      <c r="F7" s="43">
        <v>169</v>
      </c>
      <c r="G7" s="82">
        <f>F7-E7</f>
        <v>-122</v>
      </c>
      <c r="H7" s="82"/>
      <c r="I7" s="83"/>
      <c r="J7" s="82"/>
      <c r="K7" s="82"/>
      <c r="L7" s="83"/>
      <c r="M7" s="82">
        <f>L7-K7</f>
        <v>0</v>
      </c>
      <c r="N7" s="82">
        <f aca="true" t="shared" si="0" ref="N7:O12">B7+E7+H7+K7</f>
        <v>525</v>
      </c>
      <c r="O7" s="82">
        <f t="shared" si="0"/>
        <v>358</v>
      </c>
      <c r="P7" s="82">
        <f>O7-N7</f>
        <v>-167</v>
      </c>
      <c r="Q7" s="86">
        <f aca="true" t="shared" si="1" ref="Q7:Q12">O7/N7*100</f>
        <v>68.19047619047619</v>
      </c>
      <c r="R7" s="84">
        <v>28</v>
      </c>
      <c r="S7" s="20"/>
      <c r="T7" s="29"/>
      <c r="U7" s="29">
        <f>(S7+T7)-R7</f>
        <v>-28</v>
      </c>
      <c r="V7" s="20">
        <v>192</v>
      </c>
      <c r="W7" s="20"/>
      <c r="X7" s="20">
        <v>59.5</v>
      </c>
      <c r="Y7" s="20">
        <f>(W7+X7)-V7</f>
        <v>-132.5</v>
      </c>
      <c r="Z7" s="20">
        <v>76</v>
      </c>
      <c r="AA7" s="20"/>
      <c r="AB7" s="20">
        <v>76</v>
      </c>
      <c r="AC7" s="20">
        <f>(AA7+AB7)-Z7</f>
        <v>0</v>
      </c>
      <c r="AD7" s="8">
        <v>10</v>
      </c>
      <c r="AE7" s="8">
        <v>2.5</v>
      </c>
      <c r="AF7" s="8"/>
      <c r="AG7" s="8">
        <f>AE7+AF7-AD7</f>
        <v>-7.5</v>
      </c>
      <c r="AH7" s="20">
        <v>202</v>
      </c>
      <c r="AI7" s="20">
        <v>3</v>
      </c>
      <c r="AJ7" s="20">
        <v>88</v>
      </c>
      <c r="AK7" s="20">
        <f>AI7+AJ7-AH7</f>
        <v>-111</v>
      </c>
      <c r="AL7" s="8">
        <v>8</v>
      </c>
      <c r="AM7" s="8">
        <v>1.6</v>
      </c>
      <c r="AN7" s="8"/>
      <c r="AO7" s="8">
        <f>AM7+AN7-AL7</f>
        <v>-6.4</v>
      </c>
      <c r="AP7" s="9">
        <f aca="true" t="shared" si="2" ref="AP7:AP12">R7+V7+Z7++AD7+AH7+AL7</f>
        <v>516</v>
      </c>
      <c r="AQ7" s="9">
        <f aca="true" t="shared" si="3" ref="AQ7:AR12">S7+W7+AA7+AE7+AI7+AM7</f>
        <v>7.1</v>
      </c>
      <c r="AR7" s="9">
        <f t="shared" si="3"/>
        <v>223.5</v>
      </c>
      <c r="AS7" s="9">
        <f>AQ7+AR7-AP7</f>
        <v>-285.4</v>
      </c>
      <c r="AT7" s="10">
        <f aca="true" t="shared" si="4" ref="AT7:AT12">(AQ7+AR7)/AP7*100</f>
        <v>44.689922480620154</v>
      </c>
    </row>
    <row r="8" spans="1:46" ht="34.5" customHeight="1">
      <c r="A8" s="37" t="s">
        <v>4</v>
      </c>
      <c r="B8" s="21">
        <v>263</v>
      </c>
      <c r="C8" s="31">
        <v>191</v>
      </c>
      <c r="D8" s="45">
        <f>C8-B8</f>
        <v>-72</v>
      </c>
      <c r="E8" s="45">
        <v>224</v>
      </c>
      <c r="F8" s="31">
        <v>214.5</v>
      </c>
      <c r="G8" s="23">
        <f>F8-E8</f>
        <v>-9.5</v>
      </c>
      <c r="H8" s="45"/>
      <c r="I8" s="31"/>
      <c r="J8" s="45"/>
      <c r="K8" s="45"/>
      <c r="L8" s="31"/>
      <c r="M8" s="45">
        <f>L8-K8</f>
        <v>0</v>
      </c>
      <c r="N8" s="45">
        <f t="shared" si="0"/>
        <v>487</v>
      </c>
      <c r="O8" s="45">
        <f t="shared" si="0"/>
        <v>405.5</v>
      </c>
      <c r="P8" s="45">
        <f>O8-N8</f>
        <v>-81.5</v>
      </c>
      <c r="Q8" s="87">
        <f t="shared" si="1"/>
        <v>83.26488706365504</v>
      </c>
      <c r="R8" s="30">
        <v>30</v>
      </c>
      <c r="S8" s="22">
        <v>30</v>
      </c>
      <c r="T8" s="30"/>
      <c r="U8" s="29">
        <f>(S8+T8)-R8</f>
        <v>0</v>
      </c>
      <c r="V8" s="22">
        <v>238</v>
      </c>
      <c r="W8" s="22">
        <v>150</v>
      </c>
      <c r="X8" s="31">
        <v>20</v>
      </c>
      <c r="Y8" s="20">
        <f>(W8+X8)-V8</f>
        <v>-68</v>
      </c>
      <c r="Z8" s="22">
        <v>60</v>
      </c>
      <c r="AA8" s="22">
        <v>60</v>
      </c>
      <c r="AB8" s="31"/>
      <c r="AC8" s="20">
        <f>(AA8+AB8)-Z8</f>
        <v>0</v>
      </c>
      <c r="AD8" s="11">
        <v>7.5</v>
      </c>
      <c r="AE8" s="11"/>
      <c r="AF8" s="12"/>
      <c r="AG8" s="8">
        <f>AE8+AF8-AD8</f>
        <v>-7.5</v>
      </c>
      <c r="AH8" s="22">
        <v>137</v>
      </c>
      <c r="AI8" s="22">
        <v>112</v>
      </c>
      <c r="AJ8" s="31">
        <v>80</v>
      </c>
      <c r="AK8" s="20">
        <f>AI8+AJ8-AH8</f>
        <v>55</v>
      </c>
      <c r="AL8" s="11">
        <v>8.1</v>
      </c>
      <c r="AM8" s="11">
        <v>5.1</v>
      </c>
      <c r="AN8" s="12"/>
      <c r="AO8" s="8">
        <f>AM8+AN8-AL8</f>
        <v>-3</v>
      </c>
      <c r="AP8" s="9">
        <f t="shared" si="2"/>
        <v>480.6</v>
      </c>
      <c r="AQ8" s="9">
        <f t="shared" si="3"/>
        <v>357.1</v>
      </c>
      <c r="AR8" s="9">
        <f t="shared" si="3"/>
        <v>100</v>
      </c>
      <c r="AS8" s="9">
        <f>AQ8+AR8-AP8</f>
        <v>-23.5</v>
      </c>
      <c r="AT8" s="10">
        <f t="shared" si="4"/>
        <v>95.110278818144</v>
      </c>
    </row>
    <row r="9" spans="1:46" ht="34.5" customHeight="1">
      <c r="A9" s="37" t="s">
        <v>2</v>
      </c>
      <c r="B9" s="21">
        <v>120</v>
      </c>
      <c r="C9" s="45"/>
      <c r="D9" s="45">
        <f>C9-B9</f>
        <v>-120</v>
      </c>
      <c r="E9" s="45">
        <v>50</v>
      </c>
      <c r="F9" s="45"/>
      <c r="G9" s="23">
        <f>F9-E9</f>
        <v>-50</v>
      </c>
      <c r="H9" s="45"/>
      <c r="I9" s="45"/>
      <c r="J9" s="45"/>
      <c r="K9" s="45"/>
      <c r="L9" s="45"/>
      <c r="M9" s="45">
        <f>L9-K9</f>
        <v>0</v>
      </c>
      <c r="N9" s="45">
        <f t="shared" si="0"/>
        <v>170</v>
      </c>
      <c r="O9" s="45">
        <f t="shared" si="0"/>
        <v>0</v>
      </c>
      <c r="P9" s="45">
        <f>O9-N9</f>
        <v>-170</v>
      </c>
      <c r="Q9" s="87">
        <f t="shared" si="1"/>
        <v>0</v>
      </c>
      <c r="R9" s="30">
        <v>0</v>
      </c>
      <c r="S9" s="30"/>
      <c r="T9" s="30"/>
      <c r="U9" s="29">
        <f>(S9+T9)-R9</f>
        <v>0</v>
      </c>
      <c r="V9" s="31">
        <v>125</v>
      </c>
      <c r="W9" s="31"/>
      <c r="X9" s="31"/>
      <c r="Y9" s="20">
        <f>(W9+X9)-V9</f>
        <v>-125</v>
      </c>
      <c r="Z9" s="31">
        <v>0</v>
      </c>
      <c r="AA9" s="31"/>
      <c r="AB9" s="31"/>
      <c r="AC9" s="20">
        <f>(AA9+AB9)-Z9</f>
        <v>0</v>
      </c>
      <c r="AD9" s="12">
        <v>12.5</v>
      </c>
      <c r="AE9" s="12"/>
      <c r="AF9" s="12"/>
      <c r="AG9" s="8">
        <f>AE9+AF9-AD9</f>
        <v>-12.5</v>
      </c>
      <c r="AH9" s="31">
        <v>81</v>
      </c>
      <c r="AI9" s="31">
        <v>29</v>
      </c>
      <c r="AJ9" s="31"/>
      <c r="AK9" s="20">
        <f>AI9+AJ9-AH9</f>
        <v>-52</v>
      </c>
      <c r="AL9" s="12">
        <v>4.5</v>
      </c>
      <c r="AM9" s="12">
        <v>2.7</v>
      </c>
      <c r="AN9" s="12"/>
      <c r="AO9" s="8">
        <f>AM9+AN9-AL9</f>
        <v>-1.7999999999999998</v>
      </c>
      <c r="AP9" s="9">
        <f t="shared" si="2"/>
        <v>223</v>
      </c>
      <c r="AQ9" s="9">
        <f t="shared" si="3"/>
        <v>31.7</v>
      </c>
      <c r="AR9" s="9">
        <f t="shared" si="3"/>
        <v>0</v>
      </c>
      <c r="AS9" s="9">
        <f>AQ9+AR9-AP9</f>
        <v>-191.3</v>
      </c>
      <c r="AT9" s="10">
        <f t="shared" si="4"/>
        <v>14.215246636771301</v>
      </c>
    </row>
    <row r="10" spans="1:46" ht="34.5" customHeight="1">
      <c r="A10" s="37" t="s">
        <v>3</v>
      </c>
      <c r="B10" s="21">
        <v>25</v>
      </c>
      <c r="C10" s="45">
        <v>25</v>
      </c>
      <c r="D10" s="45">
        <f>C10-B10</f>
        <v>0</v>
      </c>
      <c r="E10" s="45">
        <v>25</v>
      </c>
      <c r="F10" s="45"/>
      <c r="G10" s="23">
        <f>F10-E10</f>
        <v>-25</v>
      </c>
      <c r="H10" s="45"/>
      <c r="I10" s="45"/>
      <c r="J10" s="45"/>
      <c r="K10" s="45"/>
      <c r="L10" s="45"/>
      <c r="M10" s="45">
        <f>L10-K10</f>
        <v>0</v>
      </c>
      <c r="N10" s="45">
        <f t="shared" si="0"/>
        <v>50</v>
      </c>
      <c r="O10" s="45">
        <f t="shared" si="0"/>
        <v>25</v>
      </c>
      <c r="P10" s="45">
        <f>O10-N10</f>
        <v>-25</v>
      </c>
      <c r="Q10" s="87">
        <f t="shared" si="1"/>
        <v>50</v>
      </c>
      <c r="R10" s="30">
        <v>50</v>
      </c>
      <c r="S10" s="30">
        <v>50</v>
      </c>
      <c r="T10" s="30"/>
      <c r="U10" s="29">
        <f>(S10+T10)-R10</f>
        <v>0</v>
      </c>
      <c r="V10" s="31">
        <v>55</v>
      </c>
      <c r="W10" s="31">
        <v>55</v>
      </c>
      <c r="X10" s="31"/>
      <c r="Y10" s="20">
        <f>(W10+X10)-V10</f>
        <v>0</v>
      </c>
      <c r="Z10" s="31">
        <v>55</v>
      </c>
      <c r="AA10" s="31">
        <v>55</v>
      </c>
      <c r="AB10" s="31"/>
      <c r="AC10" s="20">
        <f>(AA10+AB10)-Z10</f>
        <v>0</v>
      </c>
      <c r="AD10" s="12"/>
      <c r="AE10" s="12"/>
      <c r="AF10" s="12"/>
      <c r="AG10" s="8">
        <f>AE10+AF10-AD10</f>
        <v>0</v>
      </c>
      <c r="AH10" s="31">
        <v>143</v>
      </c>
      <c r="AI10" s="31">
        <v>143</v>
      </c>
      <c r="AJ10" s="31"/>
      <c r="AK10" s="20">
        <f>AI10+AJ10-AH10</f>
        <v>0</v>
      </c>
      <c r="AL10" s="12">
        <v>11</v>
      </c>
      <c r="AM10" s="12">
        <v>11</v>
      </c>
      <c r="AN10" s="12"/>
      <c r="AO10" s="8">
        <f>AM10+AN10-AL10</f>
        <v>0</v>
      </c>
      <c r="AP10" s="9">
        <f t="shared" si="2"/>
        <v>314</v>
      </c>
      <c r="AQ10" s="9">
        <f t="shared" si="3"/>
        <v>314</v>
      </c>
      <c r="AR10" s="9">
        <f t="shared" si="3"/>
        <v>0</v>
      </c>
      <c r="AS10" s="9">
        <f>AQ10+AR10-AP10</f>
        <v>0</v>
      </c>
      <c r="AT10" s="10">
        <f t="shared" si="4"/>
        <v>100</v>
      </c>
    </row>
    <row r="11" spans="1:46" ht="50.25" customHeight="1" thickBot="1">
      <c r="A11" s="38" t="s">
        <v>27</v>
      </c>
      <c r="B11" s="24">
        <v>90</v>
      </c>
      <c r="C11" s="46">
        <v>90</v>
      </c>
      <c r="D11" s="46">
        <f>C11-B11</f>
        <v>0</v>
      </c>
      <c r="E11" s="46">
        <v>0</v>
      </c>
      <c r="F11" s="46"/>
      <c r="G11" s="25">
        <f>F11-E11</f>
        <v>0</v>
      </c>
      <c r="H11" s="25">
        <v>85</v>
      </c>
      <c r="I11" s="25">
        <v>85</v>
      </c>
      <c r="J11" s="25">
        <f>I11-H11</f>
        <v>0</v>
      </c>
      <c r="K11" s="25">
        <v>25</v>
      </c>
      <c r="L11" s="25">
        <v>25</v>
      </c>
      <c r="M11" s="25">
        <f>L11-K11</f>
        <v>0</v>
      </c>
      <c r="N11" s="25">
        <f t="shared" si="0"/>
        <v>200</v>
      </c>
      <c r="O11" s="25">
        <f t="shared" si="0"/>
        <v>200</v>
      </c>
      <c r="P11" s="25">
        <f>O11-N11</f>
        <v>0</v>
      </c>
      <c r="Q11" s="88">
        <f t="shared" si="1"/>
        <v>100</v>
      </c>
      <c r="R11" s="32">
        <v>63</v>
      </c>
      <c r="S11" s="32">
        <v>63</v>
      </c>
      <c r="T11" s="32"/>
      <c r="U11" s="33">
        <f>(S11+T11)-R11</f>
        <v>0</v>
      </c>
      <c r="V11" s="22">
        <v>63</v>
      </c>
      <c r="W11" s="22">
        <v>63</v>
      </c>
      <c r="X11" s="22"/>
      <c r="Y11" s="34">
        <f>(W11+X11)-V11</f>
        <v>0</v>
      </c>
      <c r="Z11" s="22">
        <v>0</v>
      </c>
      <c r="AA11" s="22"/>
      <c r="AB11" s="22"/>
      <c r="AC11" s="34">
        <f>(AA11+AB11)-Z11</f>
        <v>0</v>
      </c>
      <c r="AD11" s="11"/>
      <c r="AE11" s="11"/>
      <c r="AF11" s="11"/>
      <c r="AG11" s="15">
        <f>AE11+AF11-AD11</f>
        <v>0</v>
      </c>
      <c r="AH11" s="22">
        <v>0</v>
      </c>
      <c r="AI11" s="22"/>
      <c r="AJ11" s="22"/>
      <c r="AK11" s="34">
        <f>AI11+AJ11-AH11</f>
        <v>0</v>
      </c>
      <c r="AL11" s="11"/>
      <c r="AM11" s="11"/>
      <c r="AN11" s="11"/>
      <c r="AO11" s="15">
        <f>AM11+AN11-AL11</f>
        <v>0</v>
      </c>
      <c r="AP11" s="13">
        <f t="shared" si="2"/>
        <v>126</v>
      </c>
      <c r="AQ11" s="13">
        <f t="shared" si="3"/>
        <v>126</v>
      </c>
      <c r="AR11" s="13">
        <f t="shared" si="3"/>
        <v>0</v>
      </c>
      <c r="AS11" s="13">
        <f>AQ11+AR11-AP11</f>
        <v>0</v>
      </c>
      <c r="AT11" s="14">
        <f t="shared" si="4"/>
        <v>100</v>
      </c>
    </row>
    <row r="12" spans="1:46" s="19" customFormat="1" ht="44.25" customHeight="1" thickBot="1">
      <c r="A12" s="81" t="s">
        <v>10</v>
      </c>
      <c r="B12" s="26">
        <f>SUM(B7:B11)</f>
        <v>732</v>
      </c>
      <c r="C12" s="47">
        <f>SUM(C7:C11)</f>
        <v>495</v>
      </c>
      <c r="D12" s="27">
        <f>C12-B12</f>
        <v>-237</v>
      </c>
      <c r="E12" s="41">
        <f>SUM(E7:E11)</f>
        <v>590</v>
      </c>
      <c r="F12" s="47">
        <f>SUM(F7:F11)</f>
        <v>383.5</v>
      </c>
      <c r="G12" s="27">
        <f>F12-E12</f>
        <v>-206.5</v>
      </c>
      <c r="H12" s="27">
        <f>SUM(H7:H11)</f>
        <v>85</v>
      </c>
      <c r="I12" s="47">
        <f>SUM(I7:I11)</f>
        <v>85</v>
      </c>
      <c r="J12" s="27">
        <f>I12-H12</f>
        <v>0</v>
      </c>
      <c r="K12" s="27">
        <f>SUM(K7:K11)</f>
        <v>25</v>
      </c>
      <c r="L12" s="47">
        <f>SUM(L7:L11)</f>
        <v>25</v>
      </c>
      <c r="M12" s="27">
        <f>L12-K12</f>
        <v>0</v>
      </c>
      <c r="N12" s="27">
        <f t="shared" si="0"/>
        <v>1432</v>
      </c>
      <c r="O12" s="47">
        <f t="shared" si="0"/>
        <v>988.5</v>
      </c>
      <c r="P12" s="27">
        <f>O12-N12</f>
        <v>-443.5</v>
      </c>
      <c r="Q12" s="28">
        <f t="shared" si="1"/>
        <v>69.02932960893855</v>
      </c>
      <c r="R12" s="85">
        <f>SUM(R7:R11)</f>
        <v>171</v>
      </c>
      <c r="S12" s="35">
        <f>SUM(S7:S11)</f>
        <v>143</v>
      </c>
      <c r="T12" s="89">
        <f>SUM(T7:T11)</f>
        <v>0</v>
      </c>
      <c r="U12" s="36">
        <f>(S12+T12)-R12</f>
        <v>-28</v>
      </c>
      <c r="V12" s="35">
        <f>SUM(V7:V11)</f>
        <v>673</v>
      </c>
      <c r="W12" s="35">
        <f>SUM(W7:W11)</f>
        <v>268</v>
      </c>
      <c r="X12" s="89">
        <f>SUM(X7:X11)</f>
        <v>79.5</v>
      </c>
      <c r="Y12" s="35">
        <f>(W12+X12)-V12</f>
        <v>-325.5</v>
      </c>
      <c r="Z12" s="35">
        <f>SUM(Z7:Z11)</f>
        <v>191</v>
      </c>
      <c r="AA12" s="35">
        <f>SUM(AA7:AA11)</f>
        <v>115</v>
      </c>
      <c r="AB12" s="89">
        <f>SUM(AB7:AB11)</f>
        <v>76</v>
      </c>
      <c r="AC12" s="35">
        <f>(AA12+AB12)-Z12</f>
        <v>0</v>
      </c>
      <c r="AD12" s="18">
        <f>SUM(AD7:AD11)</f>
        <v>30</v>
      </c>
      <c r="AE12" s="18">
        <f>SUM(AE7:AE11)</f>
        <v>2.5</v>
      </c>
      <c r="AF12" s="18">
        <f>SUM(AF7:AF11)</f>
        <v>0</v>
      </c>
      <c r="AG12" s="18">
        <f>AE12+AF12-AD12</f>
        <v>-27.5</v>
      </c>
      <c r="AH12" s="35">
        <f>SUM(AH7:AH11)</f>
        <v>563</v>
      </c>
      <c r="AI12" s="35">
        <f>SUM(AI7:AI11)</f>
        <v>287</v>
      </c>
      <c r="AJ12" s="89">
        <f>SUM(AJ7:AJ11)</f>
        <v>168</v>
      </c>
      <c r="AK12" s="35">
        <f>AI12+AJ12-AH12</f>
        <v>-108</v>
      </c>
      <c r="AL12" s="18">
        <f>SUM(AL7:AL11)</f>
        <v>31.6</v>
      </c>
      <c r="AM12" s="18">
        <f>SUM(AM7:AM11)</f>
        <v>20.4</v>
      </c>
      <c r="AN12" s="90">
        <f>SUM(AN7:AN11)</f>
        <v>0</v>
      </c>
      <c r="AO12" s="18">
        <f>AM12+AN12-AL12</f>
        <v>-11.200000000000003</v>
      </c>
      <c r="AP12" s="16">
        <f t="shared" si="2"/>
        <v>1659.6</v>
      </c>
      <c r="AQ12" s="16">
        <f t="shared" si="3"/>
        <v>835.9</v>
      </c>
      <c r="AR12" s="94">
        <f t="shared" si="3"/>
        <v>323.5</v>
      </c>
      <c r="AS12" s="16">
        <f>AQ12+AR12-AP12</f>
        <v>-500.1999999999998</v>
      </c>
      <c r="AT12" s="17">
        <f t="shared" si="4"/>
        <v>69.86020727886239</v>
      </c>
    </row>
  </sheetData>
  <mergeCells count="18">
    <mergeCell ref="B3:D4"/>
    <mergeCell ref="E3:G4"/>
    <mergeCell ref="H3:J4"/>
    <mergeCell ref="K3:M4"/>
    <mergeCell ref="R2:AT2"/>
    <mergeCell ref="A1:AT1"/>
    <mergeCell ref="AD3:AO3"/>
    <mergeCell ref="A2:A6"/>
    <mergeCell ref="AL4:AO5"/>
    <mergeCell ref="R4:U5"/>
    <mergeCell ref="V4:Y5"/>
    <mergeCell ref="AH4:AK5"/>
    <mergeCell ref="Z4:AC5"/>
    <mergeCell ref="B2:Q2"/>
    <mergeCell ref="R3:AC3"/>
    <mergeCell ref="AD4:AG5"/>
    <mergeCell ref="N3:Q4"/>
    <mergeCell ref="AP3:AT4"/>
  </mergeCells>
  <printOptions/>
  <pageMargins left="0.1968503937007874" right="0.1968503937007874" top="0.984251968503937" bottom="0.984251968503937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2017-03-30T05:55:58Z</cp:lastPrinted>
  <dcterms:created xsi:type="dcterms:W3CDTF">2016-03-24T07:02:53Z</dcterms:created>
  <dcterms:modified xsi:type="dcterms:W3CDTF">2017-04-11T07:41:38Z</dcterms:modified>
  <cp:category/>
  <cp:version/>
  <cp:contentType/>
  <cp:contentStatus/>
</cp:coreProperties>
</file>