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Результат" sheetId="1" r:id="rId1"/>
  </sheets>
  <definedNames/>
  <calcPr fullCalcOnLoad="1"/>
</workbook>
</file>

<file path=xl/sharedStrings.xml><?xml version="1.0" encoding="utf-8"?>
<sst xmlns="http://schemas.openxmlformats.org/spreadsheetml/2006/main" count="190" uniqueCount="120">
  <si>
    <t>Наименование</t>
  </si>
  <si>
    <t>5 - Подпрограмма "Финансовое обеспечение системы организации медицинской помощи"</t>
  </si>
  <si>
    <t>2 - Подпрограмма "Развитие музейного дела в Московской области"</t>
  </si>
  <si>
    <t>3 - Подпрограмма "Развитие библиотечного дела в Московской области"</t>
  </si>
  <si>
    <t>4 - Подпрограмма "Развитие профессионального искусства, гастрольно-концертной и культурно-досуговой деятельности, кинематографии Московской области"</t>
  </si>
  <si>
    <t>6 - Подпрограмма "Развитие образования в сфере культуры Московской области"</t>
  </si>
  <si>
    <t>7 - Подпрограмма "Развитие архивного дела в Московской области"</t>
  </si>
  <si>
    <t>8 - Обеспечивающая подпрограмма</t>
  </si>
  <si>
    <t>9 - Подпрограмма "Развитие парков культуры и отдыха"</t>
  </si>
  <si>
    <t>1 - Подпрограмма "Дошкольное образование"</t>
  </si>
  <si>
    <t>2 - Подпрограмма "Общее образование"</t>
  </si>
  <si>
    <t>3 - Подпрограмма "Дополнительное образование, воспитание и психолого-социальное сопровождение детей"</t>
  </si>
  <si>
    <t>5 - Подпрограмма "Обеспечивающая подпрограмма"</t>
  </si>
  <si>
    <t>1 - Подпрограмма "Социальная поддержка граждан"</t>
  </si>
  <si>
    <t>2 - Подпрограмма "Доступная среда"</t>
  </si>
  <si>
    <t>3 - Подпрограмма "Развитие системы отдыха и оздоровления детей"</t>
  </si>
  <si>
    <t>5 - Обеспечивающая подпрограмма</t>
  </si>
  <si>
    <t>1 - Подпрограмма "Развитие физической культуры и спорта"</t>
  </si>
  <si>
    <t>2 - Подпрограмма "Развитие мелиорации земель сельскохозяйственного назначения"</t>
  </si>
  <si>
    <t>3 - Подпрограмма "Комплексное развитие сельских территорий"</t>
  </si>
  <si>
    <t>4 - Подпрограмма "Обеспечение эпизоотического и ветеринарно-санитарного благополучия и развития государственной ветеринарной службы"</t>
  </si>
  <si>
    <t>1 - Подпрограмма "Охрана окружающей среды"</t>
  </si>
  <si>
    <t>2 - Подпрограмма "Развитие водохозяйственного комплекса"</t>
  </si>
  <si>
    <t>4 - Подпрограмма "Развитие лесного хозяйства"</t>
  </si>
  <si>
    <t>1 - Подпрограмма "Профилактика преступлений и иных правонарушений"</t>
  </si>
  <si>
    <t>2 - 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</si>
  <si>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3 - Подпрограмма "Развитие и совершенствование систем оповещения и информирования населения муниципального образования Московской области"</t>
  </si>
  <si>
    <t>4 - Подпрограмма "Обеспечение пожарной безопасности на территории муниципального образования Московской области"</t>
  </si>
  <si>
    <t>5 - Подпрограмма "Обеспечение мероприятий гражданской обороны на территории муниципального образования Московской области"</t>
  </si>
  <si>
    <t>6 - Обеспечивающая подпрограмма</t>
  </si>
  <si>
    <t>1 - Подпрограмма "Создание условий для жилищного строительства""</t>
  </si>
  <si>
    <t>2 - Подпрограмма "Обеспечение жильем молодых семей"</t>
  </si>
  <si>
    <t>3 - 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</si>
  <si>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1 - Подпрограмма "Чистая вода"</t>
  </si>
  <si>
    <t>3 - Подпрограмма "Создание условий для обеспечения качественными коммунальными услугами"</t>
  </si>
  <si>
    <t>4 - Подпрограмма "Энергосбережение и повышение энергетической эффективности"</t>
  </si>
  <si>
    <t>6 - Подпрограмма "Развитие газификации"</t>
  </si>
  <si>
    <t>3 - Подпрограмма "Развитие малого и среднего предпринимательства"</t>
  </si>
  <si>
    <t>1 - Подпрограмма "Развитие имущественного комплекса"</t>
  </si>
  <si>
    <t>3 - Подпрограмма "Совершенствование муниципальной службы Московской области"</t>
  </si>
  <si>
    <t>1 - 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</si>
  <si>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4 - Подпрограмма "Молодежь Подмосковья"</t>
  </si>
  <si>
    <t>1 - Подпрограмма "Пассажирский транспорт общего пользования"</t>
  </si>
  <si>
    <t>2 - Подпрограмма "Дороги Подмосковья"</t>
  </si>
  <si>
    <t>1 - 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а также услуг почтовой связи"</t>
  </si>
  <si>
    <t>2 - 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</si>
  <si>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2 - Подпрограмма "Реализация политики пространственного развития городского округа"</t>
  </si>
  <si>
    <t>1 - Подпрограмма "Комфортная городская среда"</t>
  </si>
  <si>
    <t>2 - Подпрограмма "Благоустройство территорий"</t>
  </si>
  <si>
    <t>3 - Подпрограмма "Создание условий для обеспечения комфортного проживания жителей в многоквартирных домах"</t>
  </si>
  <si>
    <t>95 - Руководство и управление в сфере установленных функций органов местного самоуправления</t>
  </si>
  <si>
    <t>99 - Непрограммные расходы</t>
  </si>
  <si>
    <t>Итого:</t>
  </si>
  <si>
    <t>Причины неосвоения и/или низкого уровня освоения средств</t>
  </si>
  <si>
    <t>Оплата производилась согласно предоставленным документам</t>
  </si>
  <si>
    <t>Оплата работ по "факту" на основании актов выполненных работ</t>
  </si>
  <si>
    <t>Оплата работ по "факту" на основании актов выполненных работ. Заказ иных МБТ на государственную поддержку отрасли культуры (в части поддержки лучших сельских учреждений культуры и лучших работников сельских учреждений культуры) в 3 квартале.</t>
  </si>
  <si>
    <t>Субсидия на муниципальное задание перечислена в соответствии с графиком (50% от годовой суммы). Субсидия на иные цели  будет освоена в следующих кварталах.</t>
  </si>
  <si>
    <t>Заказ субвенции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по потребности</t>
  </si>
  <si>
    <t>Оплата производилась согласно предоставленным документам. Перечисление межбюджетных трансфертов в  пределах сумм, необходимых для оплаты денежных обязательств по расходам получателей средств бюджета</t>
  </si>
  <si>
    <t>Оплата производилась согласно предоставленным документам. Освоение средств на реализацию отдельных мероприятий муниципальных программ в сфере образования за счет иных МБТ в следующих кварталах.</t>
  </si>
  <si>
    <t>Заказ субвенции на предоставление гражданам субсидий на оплату жилого помещения и коммунальных услуг по потребности</t>
  </si>
  <si>
    <t>Заказ субсидии на мероприятия по организации отдыха детей в каникулярное время в 3 квартале</t>
  </si>
  <si>
    <t>Заказ субвенции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 по потребности</t>
  </si>
  <si>
    <t>Освоение средств субвенции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 в следующих кварталах</t>
  </si>
  <si>
    <t>Заказ субсидии на выполнение комплекса мероприятий по ликвидации последствий засорения водных объектов, находящихся в муниципальной собственности, в 3 квартале.</t>
  </si>
  <si>
    <t>Заказ субвенции для осуществления государственных полномочий Московской области в области архитектуры и градостроительства по потребности</t>
  </si>
  <si>
    <t>Освоение средств в следующих кварталах</t>
  </si>
  <si>
    <t>Освоение средств на финансовую поддержку малого и среднего предпринимательства в 4 квартале</t>
  </si>
  <si>
    <t>Оплата производилась согласно предоставленным документам. Заказ субвенции для осуществления государственных полномочий Московской области в области земельных отношений по потребности</t>
  </si>
  <si>
    <t>Заказ субвенций по потребности</t>
  </si>
  <si>
    <t>Заказ субсидии на софинансирование работ по капитальному ремонту и ремонту автомобильных дорог общего пользования местного значения в 3 квартале</t>
  </si>
  <si>
    <t>Субсидия на муниципальное задание перечислена в соответствии с графиком (50% от годовой суммы). Субсидия на иные цели будет освоена в следующих кварталах</t>
  </si>
  <si>
    <t>Заказ субсидий в 3 квартале</t>
  </si>
  <si>
    <t>Оплата работ по "факту" на основании актов выполненных работ. Заказ субсидии на обустройство и установку детских игровых площадок в 3 квартале.</t>
  </si>
  <si>
    <t>Уточнение плановых назначений на очередном заседании Совета депутатов</t>
  </si>
  <si>
    <t>Освоение субвенции на создание административных комиссий, уполномоченных рассматривать дела об административных правонарушениях в сфере благоустройства, по потребности.</t>
  </si>
  <si>
    <t>(в рублях)</t>
  </si>
  <si>
    <t>5 - Подпрограмма "Региональная программа в области обращения с отходами, в том числе с твердыми коммунальными отходами"</t>
  </si>
  <si>
    <t>Код целевой статьи расходов</t>
  </si>
  <si>
    <t>0100000000</t>
  </si>
  <si>
    <t>0200000000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</si>
  <si>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</si>
  <si>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</si>
  <si>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</si>
  <si>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</si>
  <si>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</si>
  <si>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</si>
  <si>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</si>
  <si>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1000000000</t>
  </si>
  <si>
    <t>1100000000</t>
  </si>
  <si>
    <t>1200000000</t>
  </si>
  <si>
    <t>1300000000</t>
  </si>
  <si>
    <t>1400000000</t>
  </si>
  <si>
    <t>1500000000</t>
  </si>
  <si>
    <t>1600000000</t>
  </si>
  <si>
    <t>1700000000</t>
  </si>
  <si>
    <t>Муниципальная программа "Здравоохранение"</t>
  </si>
  <si>
    <t>Муниципальная программа "Культура"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</si>
  <si>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</si>
  <si>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</si>
  <si>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</si>
  <si>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</si>
  <si>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</si>
  <si>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</si>
  <si>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</si>
  <si>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</si>
  <si>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</si>
  <si>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</si>
  <si>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</si>
  <si>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</si>
  <si>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</si>
  <si>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</si>
  <si>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Годовые бюджетные назначения в соответствии с отчетом об исполнении бюджета городского округа Лотошино на 2022 год</t>
  </si>
  <si>
    <t>исполнения годовых бюджетных назначений в соответствии с отчетом об исполнении бюджета городского округа Лотошино на 2022 год, %</t>
  </si>
  <si>
    <t>Темп роста к соответствующему периоду предыдущего года, %</t>
  </si>
  <si>
    <t>Фактически исполнено по состоянию на 01.07.2022</t>
  </si>
  <si>
    <t>Фактически исполнено по состоянию на 01.07.2021</t>
  </si>
  <si>
    <t>Сведения об исполнении бюджета городского округа Лотошино Московской области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01.07.2022 года)</t>
  </si>
  <si>
    <t>Муниципальная программа "Образование"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</si>
</sst>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&gt;=0.005]#,##0.00;[Red][&lt;=-0.005]\-#,##0.00;#,##0.00"/>
    <numFmt numFmtId="165" formatCode="#,##0.00_ ;[Red]\-#,##0.00\ "/>
    <numFmt numFmtId="166" formatCode="0.0"/>
  </numFmts>
  <fonts count="5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Times New Roman"/>
      <family val="1"/>
    </font>
    <font>
      <b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5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166" fontId="43" fillId="0" borderId="0" xfId="0" applyNumberFormat="1" applyFont="1" applyBorder="1" applyAlignment="1">
      <alignment horizontal="center" vertical="center" wrapText="1"/>
    </xf>
    <xf numFmtId="166" fontId="44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0" fontId="46" fillId="0" borderId="10" xfId="0" applyNumberFormat="1" applyFont="1" applyBorder="1" applyAlignment="1">
      <alignment horizontal="left" vertical="center" wrapText="1"/>
    </xf>
    <xf numFmtId="0" fontId="43" fillId="0" borderId="10" xfId="0" applyNumberFormat="1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right" vertical="center"/>
    </xf>
    <xf numFmtId="166" fontId="43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43" fillId="33" borderId="10" xfId="0" applyNumberFormat="1" applyFont="1" applyFill="1" applyBorder="1" applyAlignment="1">
      <alignment horizontal="left" vertical="center" wrapText="1"/>
    </xf>
    <xf numFmtId="164" fontId="43" fillId="33" borderId="10" xfId="0" applyNumberFormat="1" applyFont="1" applyFill="1" applyBorder="1" applyAlignment="1">
      <alignment horizontal="right" vertical="center"/>
    </xf>
    <xf numFmtId="166" fontId="43" fillId="33" borderId="10" xfId="0" applyNumberFormat="1" applyFont="1" applyFill="1" applyBorder="1" applyAlignment="1">
      <alignment horizontal="right" vertical="center"/>
    </xf>
    <xf numFmtId="0" fontId="47" fillId="0" borderId="10" xfId="0" applyNumberFormat="1" applyFont="1" applyBorder="1" applyAlignment="1">
      <alignment horizontal="left" vertical="center"/>
    </xf>
    <xf numFmtId="0" fontId="22" fillId="0" borderId="10" xfId="0" applyFont="1" applyBorder="1" applyAlignment="1">
      <alignment/>
    </xf>
    <xf numFmtId="0" fontId="22" fillId="33" borderId="10" xfId="0" applyFont="1" applyFill="1" applyBorder="1" applyAlignment="1">
      <alignment/>
    </xf>
    <xf numFmtId="164" fontId="46" fillId="0" borderId="10" xfId="0" applyNumberFormat="1" applyFont="1" applyBorder="1" applyAlignment="1">
      <alignment horizontal="right" vertical="center"/>
    </xf>
    <xf numFmtId="166" fontId="46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166" fontId="43" fillId="0" borderId="10" xfId="0" applyNumberFormat="1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166" fontId="0" fillId="0" borderId="10" xfId="0" applyNumberFormat="1" applyBorder="1" applyAlignment="1">
      <alignment/>
    </xf>
    <xf numFmtId="164" fontId="47" fillId="0" borderId="10" xfId="0" applyNumberFormat="1" applyFont="1" applyBorder="1" applyAlignment="1">
      <alignment horizontal="right" vertical="center"/>
    </xf>
    <xf numFmtId="166" fontId="47" fillId="0" borderId="10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/>
    </xf>
    <xf numFmtId="0" fontId="2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48" fillId="33" borderId="11" xfId="0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0" fontId="49" fillId="0" borderId="0" xfId="0" applyNumberFormat="1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0" fontId="43" fillId="0" borderId="12" xfId="0" applyNumberFormat="1" applyFont="1" applyBorder="1" applyAlignment="1">
      <alignment horizontal="center" vertical="center" wrapText="1"/>
    </xf>
    <xf numFmtId="0" fontId="43" fillId="0" borderId="13" xfId="0" applyNumberFormat="1" applyFont="1" applyBorder="1" applyAlignment="1">
      <alignment horizontal="center" vertical="center" wrapText="1"/>
    </xf>
    <xf numFmtId="0" fontId="43" fillId="0" borderId="14" xfId="0" applyNumberFormat="1" applyFont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workbookViewId="0" topLeftCell="A1">
      <selection activeCell="Q20" sqref="Q20"/>
    </sheetView>
  </sheetViews>
  <sheetFormatPr defaultColWidth="9.140625" defaultRowHeight="15"/>
  <cols>
    <col min="1" max="1" width="10.8515625" style="0" customWidth="1"/>
    <col min="2" max="2" width="69.28125" style="0" customWidth="1"/>
    <col min="3" max="3" width="17.00390625" style="0" customWidth="1"/>
    <col min="4" max="4" width="15.28125" style="0" hidden="1" customWidth="1"/>
    <col min="5" max="5" width="14.7109375" style="0" hidden="1" customWidth="1"/>
    <col min="6" max="6" width="13.57421875" style="0" hidden="1" customWidth="1"/>
    <col min="7" max="7" width="15.140625" style="0" customWidth="1"/>
    <col min="8" max="8" width="13.421875" style="0" hidden="1" customWidth="1"/>
    <col min="9" max="9" width="13.8515625" style="0" hidden="1" customWidth="1"/>
    <col min="10" max="10" width="14.28125" style="0" hidden="1" customWidth="1"/>
    <col min="11" max="11" width="17.28125" style="7" customWidth="1"/>
    <col min="12" max="12" width="26.28125" style="0" hidden="1" customWidth="1"/>
    <col min="13" max="13" width="14.140625" style="21" customWidth="1"/>
    <col min="14" max="14" width="16.140625" style="7" customWidth="1"/>
  </cols>
  <sheetData>
    <row r="1" spans="1:14" ht="54" customHeight="1">
      <c r="A1" s="35" t="s">
        <v>118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2:11" ht="16.5" customHeight="1"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2:14" ht="15" customHeight="1">
      <c r="B3" s="2"/>
      <c r="C3" s="1"/>
      <c r="D3" s="1"/>
      <c r="E3" s="1"/>
      <c r="F3" s="1"/>
      <c r="G3" s="1"/>
      <c r="H3" s="1"/>
      <c r="I3" s="1"/>
      <c r="J3" s="1"/>
      <c r="K3" s="5"/>
      <c r="N3" s="7" t="s">
        <v>77</v>
      </c>
    </row>
    <row r="4" spans="1:14" ht="130.5" customHeight="1">
      <c r="A4" s="32" t="s">
        <v>79</v>
      </c>
      <c r="B4" s="24" t="s">
        <v>0</v>
      </c>
      <c r="C4" s="36" t="s">
        <v>113</v>
      </c>
      <c r="D4" s="36"/>
      <c r="E4" s="36"/>
      <c r="F4" s="36"/>
      <c r="G4" s="37" t="s">
        <v>116</v>
      </c>
      <c r="H4" s="38"/>
      <c r="I4" s="38"/>
      <c r="J4" s="39"/>
      <c r="K4" s="23" t="s">
        <v>114</v>
      </c>
      <c r="L4" s="24" t="s">
        <v>53</v>
      </c>
      <c r="M4" s="25" t="s">
        <v>117</v>
      </c>
      <c r="N4" s="23" t="s">
        <v>115</v>
      </c>
    </row>
    <row r="5" spans="1:14" ht="30" customHeight="1">
      <c r="A5" s="33" t="s">
        <v>80</v>
      </c>
      <c r="B5" s="13" t="s">
        <v>97</v>
      </c>
      <c r="C5" s="14">
        <v>396000</v>
      </c>
      <c r="D5" s="14">
        <v>0</v>
      </c>
      <c r="E5" s="14">
        <v>0</v>
      </c>
      <c r="F5" s="14">
        <v>396000</v>
      </c>
      <c r="G5" s="14">
        <v>96000</v>
      </c>
      <c r="H5" s="14">
        <v>0</v>
      </c>
      <c r="I5" s="14">
        <v>0</v>
      </c>
      <c r="J5" s="14">
        <v>96000</v>
      </c>
      <c r="K5" s="15">
        <v>24.242424242424242</v>
      </c>
      <c r="L5" s="18"/>
      <c r="M5" s="14">
        <f>M6</f>
        <v>123000</v>
      </c>
      <c r="N5" s="15">
        <f>G5/M5*100</f>
        <v>78.04878048780488</v>
      </c>
    </row>
    <row r="6" spans="1:14" s="12" customFormat="1" ht="37.5" customHeight="1" hidden="1">
      <c r="A6" s="34"/>
      <c r="B6" s="13" t="s">
        <v>1</v>
      </c>
      <c r="C6" s="14">
        <v>396000</v>
      </c>
      <c r="D6" s="14">
        <v>0</v>
      </c>
      <c r="E6" s="14">
        <v>0</v>
      </c>
      <c r="F6" s="14">
        <v>396000</v>
      </c>
      <c r="G6" s="14">
        <v>96000</v>
      </c>
      <c r="H6" s="14">
        <v>0</v>
      </c>
      <c r="I6" s="14">
        <v>0</v>
      </c>
      <c r="J6" s="14">
        <v>96000</v>
      </c>
      <c r="K6" s="15">
        <v>24.242424242424242</v>
      </c>
      <c r="L6" s="13" t="s">
        <v>54</v>
      </c>
      <c r="M6" s="14">
        <v>123000</v>
      </c>
      <c r="N6" s="15">
        <f aca="true" t="shared" si="0" ref="N6:N69">G6/M6*100</f>
        <v>78.04878048780488</v>
      </c>
    </row>
    <row r="7" spans="1:14" ht="25.5" customHeight="1">
      <c r="A7" s="33" t="s">
        <v>81</v>
      </c>
      <c r="B7" s="13" t="s">
        <v>98</v>
      </c>
      <c r="C7" s="14">
        <v>143729408.2</v>
      </c>
      <c r="D7" s="14">
        <v>256283.67</v>
      </c>
      <c r="E7" s="14">
        <v>3472102.88</v>
      </c>
      <c r="F7" s="14">
        <v>140001021.65</v>
      </c>
      <c r="G7" s="14">
        <v>63693086.04</v>
      </c>
      <c r="H7" s="14">
        <v>56283.67</v>
      </c>
      <c r="I7" s="14">
        <v>1563546.25</v>
      </c>
      <c r="J7" s="14">
        <v>62073256.12</v>
      </c>
      <c r="K7" s="15">
        <v>44.31458171132998</v>
      </c>
      <c r="L7" s="18"/>
      <c r="M7" s="14">
        <f>SUM(M8:M14)</f>
        <v>60532388.91</v>
      </c>
      <c r="N7" s="15">
        <f t="shared" si="0"/>
        <v>105.2214974279296</v>
      </c>
    </row>
    <row r="8" spans="1:14" s="12" customFormat="1" ht="39" customHeight="1" hidden="1">
      <c r="A8" s="33"/>
      <c r="B8" s="13" t="s">
        <v>2</v>
      </c>
      <c r="C8" s="14">
        <v>6881799</v>
      </c>
      <c r="D8" s="14">
        <v>0</v>
      </c>
      <c r="E8" s="14">
        <v>0</v>
      </c>
      <c r="F8" s="14">
        <v>6881799</v>
      </c>
      <c r="G8" s="14">
        <v>2689201.73</v>
      </c>
      <c r="H8" s="14">
        <v>0</v>
      </c>
      <c r="I8" s="14">
        <v>0</v>
      </c>
      <c r="J8" s="14">
        <v>2689201.73</v>
      </c>
      <c r="K8" s="15">
        <v>39.0770164894383</v>
      </c>
      <c r="L8" s="13" t="s">
        <v>55</v>
      </c>
      <c r="M8" s="14">
        <v>3473538.14</v>
      </c>
      <c r="N8" s="15">
        <f t="shared" si="0"/>
        <v>77.4196689833957</v>
      </c>
    </row>
    <row r="9" spans="1:14" s="12" customFormat="1" ht="43.5" customHeight="1" hidden="1">
      <c r="A9" s="33" t="s">
        <v>81</v>
      </c>
      <c r="B9" s="13" t="s">
        <v>3</v>
      </c>
      <c r="C9" s="14">
        <v>20626682.9</v>
      </c>
      <c r="D9" s="14">
        <v>56283.67</v>
      </c>
      <c r="E9" s="14">
        <v>44222.88</v>
      </c>
      <c r="F9" s="14">
        <v>20526176.35</v>
      </c>
      <c r="G9" s="14">
        <v>8668348.92</v>
      </c>
      <c r="H9" s="14">
        <v>56283.67</v>
      </c>
      <c r="I9" s="14">
        <v>44222.88</v>
      </c>
      <c r="J9" s="14">
        <v>8567842.37</v>
      </c>
      <c r="K9" s="15">
        <v>42.02492936952068</v>
      </c>
      <c r="L9" s="13" t="s">
        <v>55</v>
      </c>
      <c r="M9" s="14">
        <v>10158008.94</v>
      </c>
      <c r="N9" s="15">
        <f t="shared" si="0"/>
        <v>85.33511804528891</v>
      </c>
    </row>
    <row r="10" spans="1:14" s="12" customFormat="1" ht="119.25" customHeight="1" hidden="1">
      <c r="A10" s="33"/>
      <c r="B10" s="13" t="s">
        <v>4</v>
      </c>
      <c r="C10" s="14">
        <v>71500597</v>
      </c>
      <c r="D10" s="14">
        <v>200000</v>
      </c>
      <c r="E10" s="14">
        <v>70880</v>
      </c>
      <c r="F10" s="14">
        <v>71229717</v>
      </c>
      <c r="G10" s="14">
        <v>34824709.5</v>
      </c>
      <c r="H10" s="14">
        <v>0</v>
      </c>
      <c r="I10" s="14">
        <v>0</v>
      </c>
      <c r="J10" s="14">
        <v>34824709.5</v>
      </c>
      <c r="K10" s="15">
        <v>48.70548073885313</v>
      </c>
      <c r="L10" s="13" t="s">
        <v>56</v>
      </c>
      <c r="M10" s="14">
        <v>30186667.15</v>
      </c>
      <c r="N10" s="15">
        <f t="shared" si="0"/>
        <v>115.36453934100506</v>
      </c>
    </row>
    <row r="11" spans="1:14" s="12" customFormat="1" ht="80.25" customHeight="1" hidden="1">
      <c r="A11" s="33"/>
      <c r="B11" s="13" t="s">
        <v>5</v>
      </c>
      <c r="C11" s="14">
        <v>18703744</v>
      </c>
      <c r="D11" s="14">
        <v>0</v>
      </c>
      <c r="E11" s="14">
        <v>0</v>
      </c>
      <c r="F11" s="14">
        <v>18703744</v>
      </c>
      <c r="G11" s="14">
        <v>8840100</v>
      </c>
      <c r="H11" s="14">
        <v>0</v>
      </c>
      <c r="I11" s="14">
        <v>0</v>
      </c>
      <c r="J11" s="14">
        <v>8840100</v>
      </c>
      <c r="K11" s="15">
        <v>47.26379916234953</v>
      </c>
      <c r="L11" s="13" t="s">
        <v>57</v>
      </c>
      <c r="M11" s="14">
        <v>8626014</v>
      </c>
      <c r="N11" s="15">
        <f t="shared" si="0"/>
        <v>102.48186474077134</v>
      </c>
    </row>
    <row r="12" spans="1:14" s="12" customFormat="1" ht="123.75" customHeight="1" hidden="1">
      <c r="A12" s="33"/>
      <c r="B12" s="13" t="s">
        <v>6</v>
      </c>
      <c r="C12" s="14">
        <v>4134416.3</v>
      </c>
      <c r="D12" s="14">
        <v>0</v>
      </c>
      <c r="E12" s="14">
        <v>3357000</v>
      </c>
      <c r="F12" s="14">
        <v>777416.3</v>
      </c>
      <c r="G12" s="14">
        <v>1815617.13</v>
      </c>
      <c r="H12" s="14">
        <v>0</v>
      </c>
      <c r="I12" s="14">
        <v>1519323.37</v>
      </c>
      <c r="J12" s="14">
        <v>296293.76</v>
      </c>
      <c r="K12" s="15">
        <v>43.9147148776479</v>
      </c>
      <c r="L12" s="13" t="s">
        <v>58</v>
      </c>
      <c r="M12" s="14">
        <v>1611619.08</v>
      </c>
      <c r="N12" s="15">
        <f t="shared" si="0"/>
        <v>112.65795699068045</v>
      </c>
    </row>
    <row r="13" spans="1:14" s="12" customFormat="1" ht="28.5" customHeight="1" hidden="1">
      <c r="A13" s="33"/>
      <c r="B13" s="13" t="s">
        <v>7</v>
      </c>
      <c r="C13" s="14">
        <v>6770728</v>
      </c>
      <c r="D13" s="14">
        <v>0</v>
      </c>
      <c r="E13" s="14">
        <v>0</v>
      </c>
      <c r="F13" s="14">
        <v>6770728</v>
      </c>
      <c r="G13" s="14">
        <v>3911944.76</v>
      </c>
      <c r="H13" s="14">
        <v>0</v>
      </c>
      <c r="I13" s="14">
        <v>0</v>
      </c>
      <c r="J13" s="14">
        <v>3911944.76</v>
      </c>
      <c r="K13" s="15">
        <v>57.77731375414874</v>
      </c>
      <c r="L13" s="13"/>
      <c r="M13" s="14">
        <v>4227165.6</v>
      </c>
      <c r="N13" s="15">
        <f t="shared" si="0"/>
        <v>92.54297394925811</v>
      </c>
    </row>
    <row r="14" spans="1:14" s="12" customFormat="1" ht="85.5" customHeight="1" hidden="1">
      <c r="A14" s="33"/>
      <c r="B14" s="13" t="s">
        <v>8</v>
      </c>
      <c r="C14" s="14">
        <v>15111441</v>
      </c>
      <c r="D14" s="14">
        <v>0</v>
      </c>
      <c r="E14" s="14">
        <v>0</v>
      </c>
      <c r="F14" s="14">
        <v>15111441</v>
      </c>
      <c r="G14" s="14">
        <v>2943164</v>
      </c>
      <c r="H14" s="14">
        <v>0</v>
      </c>
      <c r="I14" s="14">
        <v>0</v>
      </c>
      <c r="J14" s="14">
        <v>2943164</v>
      </c>
      <c r="K14" s="15">
        <v>19.47639540133863</v>
      </c>
      <c r="L14" s="13" t="s">
        <v>57</v>
      </c>
      <c r="M14" s="14">
        <v>2249376</v>
      </c>
      <c r="N14" s="15">
        <f t="shared" si="0"/>
        <v>130.8435761740145</v>
      </c>
    </row>
    <row r="15" spans="1:14" ht="15" customHeight="1">
      <c r="A15" s="33" t="s">
        <v>82</v>
      </c>
      <c r="B15" s="13" t="s">
        <v>119</v>
      </c>
      <c r="C15" s="14">
        <v>641884796.24</v>
      </c>
      <c r="D15" s="14">
        <v>92595086.27</v>
      </c>
      <c r="E15" s="14">
        <v>391372961.97</v>
      </c>
      <c r="F15" s="14">
        <v>157916748</v>
      </c>
      <c r="G15" s="14">
        <v>232526064.21</v>
      </c>
      <c r="H15" s="14">
        <v>29394117.53</v>
      </c>
      <c r="I15" s="14">
        <v>142715600.16</v>
      </c>
      <c r="J15" s="14">
        <v>60416346.52</v>
      </c>
      <c r="K15" s="15">
        <v>36.22551360806165</v>
      </c>
      <c r="L15" s="18"/>
      <c r="M15" s="14">
        <f>SUM(M16:M19)</f>
        <v>184596419.20999998</v>
      </c>
      <c r="N15" s="15">
        <f t="shared" si="0"/>
        <v>125.96455836203108</v>
      </c>
    </row>
    <row r="16" spans="1:14" ht="98.25" customHeight="1" hidden="1">
      <c r="A16" s="33"/>
      <c r="B16" s="13" t="s">
        <v>9</v>
      </c>
      <c r="C16" s="14">
        <v>38740046.71</v>
      </c>
      <c r="D16" s="14">
        <v>0</v>
      </c>
      <c r="E16" s="14">
        <v>9741700</v>
      </c>
      <c r="F16" s="14">
        <v>28998346.71</v>
      </c>
      <c r="G16" s="14">
        <v>16164632.27</v>
      </c>
      <c r="H16" s="14">
        <v>0</v>
      </c>
      <c r="I16" s="14">
        <v>3084430.19</v>
      </c>
      <c r="J16" s="14">
        <v>13080202.08</v>
      </c>
      <c r="K16" s="15">
        <v>41.72589772801541</v>
      </c>
      <c r="L16" s="13" t="s">
        <v>59</v>
      </c>
      <c r="M16" s="14">
        <v>55050006.09</v>
      </c>
      <c r="N16" s="15">
        <f t="shared" si="0"/>
        <v>29.36354310946453</v>
      </c>
    </row>
    <row r="17" spans="1:14" ht="102" customHeight="1" hidden="1">
      <c r="A17" s="33" t="s">
        <v>82</v>
      </c>
      <c r="B17" s="13" t="s">
        <v>10</v>
      </c>
      <c r="C17" s="14">
        <v>578172598.53</v>
      </c>
      <c r="D17" s="14">
        <v>92595086.27</v>
      </c>
      <c r="E17" s="14">
        <v>379834261.97</v>
      </c>
      <c r="F17" s="14">
        <v>105743250.29</v>
      </c>
      <c r="G17" s="14">
        <v>205205864.68</v>
      </c>
      <c r="H17" s="14">
        <v>29394117.53</v>
      </c>
      <c r="I17" s="14">
        <v>139631169.97</v>
      </c>
      <c r="J17" s="14">
        <v>36180577.18</v>
      </c>
      <c r="K17" s="15">
        <v>35.492146324771284</v>
      </c>
      <c r="L17" s="13" t="s">
        <v>59</v>
      </c>
      <c r="M17" s="14">
        <f>120738716.78-865323.36</f>
        <v>119873393.42</v>
      </c>
      <c r="N17" s="15">
        <f t="shared" si="0"/>
        <v>171.18549731967704</v>
      </c>
    </row>
    <row r="18" spans="1:14" ht="84.75" customHeight="1" hidden="1">
      <c r="A18" s="33"/>
      <c r="B18" s="13" t="s">
        <v>11</v>
      </c>
      <c r="C18" s="14">
        <v>17832083</v>
      </c>
      <c r="D18" s="14">
        <v>0</v>
      </c>
      <c r="E18" s="14">
        <v>1797000</v>
      </c>
      <c r="F18" s="14">
        <v>16035083</v>
      </c>
      <c r="G18" s="14">
        <v>8109370.95</v>
      </c>
      <c r="H18" s="14">
        <v>0</v>
      </c>
      <c r="I18" s="14">
        <v>0</v>
      </c>
      <c r="J18" s="14">
        <v>8109370.95</v>
      </c>
      <c r="K18" s="15">
        <v>45.47629657174655</v>
      </c>
      <c r="L18" s="13" t="s">
        <v>60</v>
      </c>
      <c r="M18" s="14">
        <v>6906388.97</v>
      </c>
      <c r="N18" s="15">
        <f t="shared" si="0"/>
        <v>117.41839310275628</v>
      </c>
    </row>
    <row r="19" spans="1:14" ht="36" customHeight="1" hidden="1">
      <c r="A19" s="33"/>
      <c r="B19" s="13" t="s">
        <v>12</v>
      </c>
      <c r="C19" s="14">
        <v>7140068</v>
      </c>
      <c r="D19" s="14">
        <v>0</v>
      </c>
      <c r="E19" s="14">
        <v>0</v>
      </c>
      <c r="F19" s="14">
        <v>7140068</v>
      </c>
      <c r="G19" s="14">
        <v>3046196.31</v>
      </c>
      <c r="H19" s="14">
        <v>0</v>
      </c>
      <c r="I19" s="14">
        <v>0</v>
      </c>
      <c r="J19" s="14">
        <v>3046196.31</v>
      </c>
      <c r="K19" s="15">
        <v>42.6634075473791</v>
      </c>
      <c r="L19" s="13" t="s">
        <v>54</v>
      </c>
      <c r="M19" s="14">
        <v>2766630.73</v>
      </c>
      <c r="N19" s="15">
        <f t="shared" si="0"/>
        <v>110.10491125427497</v>
      </c>
    </row>
    <row r="20" spans="1:14" ht="27" customHeight="1">
      <c r="A20" s="33" t="s">
        <v>83</v>
      </c>
      <c r="B20" s="13" t="s">
        <v>99</v>
      </c>
      <c r="C20" s="14">
        <v>33412342.48</v>
      </c>
      <c r="D20" s="14">
        <v>0</v>
      </c>
      <c r="E20" s="14">
        <v>25781000</v>
      </c>
      <c r="F20" s="14">
        <v>7631342.48</v>
      </c>
      <c r="G20" s="14">
        <v>13804581.17</v>
      </c>
      <c r="H20" s="14">
        <v>0</v>
      </c>
      <c r="I20" s="14">
        <v>10800048.74</v>
      </c>
      <c r="J20" s="14">
        <v>3004532.43</v>
      </c>
      <c r="K20" s="15">
        <v>41.315813694484795</v>
      </c>
      <c r="L20" s="18"/>
      <c r="M20" s="14">
        <f>SUM(M21:M24)</f>
        <v>15067433.559999999</v>
      </c>
      <c r="N20" s="15">
        <f t="shared" si="0"/>
        <v>91.61866295961289</v>
      </c>
    </row>
    <row r="21" spans="1:14" ht="63" customHeight="1" hidden="1">
      <c r="A21" s="33" t="s">
        <v>82</v>
      </c>
      <c r="B21" s="13" t="s">
        <v>13</v>
      </c>
      <c r="C21" s="14">
        <v>28525473.48</v>
      </c>
      <c r="D21" s="14">
        <v>0</v>
      </c>
      <c r="E21" s="14">
        <v>22023000</v>
      </c>
      <c r="F21" s="14">
        <v>6502473.48</v>
      </c>
      <c r="G21" s="14">
        <v>12198247.31</v>
      </c>
      <c r="H21" s="14">
        <v>0</v>
      </c>
      <c r="I21" s="14">
        <v>9501451.58</v>
      </c>
      <c r="J21" s="14">
        <v>2696795.73</v>
      </c>
      <c r="K21" s="15">
        <v>42.76264623110473</v>
      </c>
      <c r="L21" s="13" t="s">
        <v>61</v>
      </c>
      <c r="M21" s="14">
        <v>14166110.2</v>
      </c>
      <c r="N21" s="15">
        <f t="shared" si="0"/>
        <v>86.1086574774775</v>
      </c>
    </row>
    <row r="22" spans="1:14" ht="33" customHeight="1" hidden="1">
      <c r="A22" s="33" t="s">
        <v>82</v>
      </c>
      <c r="B22" s="13" t="s">
        <v>14</v>
      </c>
      <c r="C22" s="14">
        <v>1064469</v>
      </c>
      <c r="D22" s="14">
        <v>0</v>
      </c>
      <c r="E22" s="14">
        <v>700000</v>
      </c>
      <c r="F22" s="14">
        <v>364469</v>
      </c>
      <c r="G22" s="14">
        <v>678428</v>
      </c>
      <c r="H22" s="14">
        <v>0</v>
      </c>
      <c r="I22" s="14">
        <v>464771.3</v>
      </c>
      <c r="J22" s="14">
        <v>213656.7</v>
      </c>
      <c r="K22" s="15">
        <v>63.7339368267183</v>
      </c>
      <c r="L22" s="13"/>
      <c r="M22" s="14">
        <v>36000</v>
      </c>
      <c r="N22" s="15">
        <f t="shared" si="0"/>
        <v>1884.5222222222224</v>
      </c>
    </row>
    <row r="23" spans="1:14" ht="46.5" customHeight="1" hidden="1">
      <c r="A23" s="33" t="s">
        <v>82</v>
      </c>
      <c r="B23" s="13" t="s">
        <v>15</v>
      </c>
      <c r="C23" s="14">
        <v>1534400</v>
      </c>
      <c r="D23" s="14">
        <v>0</v>
      </c>
      <c r="E23" s="14">
        <v>770000</v>
      </c>
      <c r="F23" s="14">
        <v>764400</v>
      </c>
      <c r="G23" s="14">
        <v>94080</v>
      </c>
      <c r="H23" s="14">
        <v>0</v>
      </c>
      <c r="I23" s="14">
        <v>0</v>
      </c>
      <c r="J23" s="14">
        <v>94080</v>
      </c>
      <c r="K23" s="15">
        <v>6.131386861313868</v>
      </c>
      <c r="L23" s="13" t="s">
        <v>62</v>
      </c>
      <c r="M23" s="14">
        <v>0</v>
      </c>
      <c r="N23" s="15" t="e">
        <f t="shared" si="0"/>
        <v>#DIV/0!</v>
      </c>
    </row>
    <row r="24" spans="1:14" ht="105.75" customHeight="1" hidden="1">
      <c r="A24" s="33" t="s">
        <v>82</v>
      </c>
      <c r="B24" s="13" t="s">
        <v>16</v>
      </c>
      <c r="C24" s="14">
        <v>2288000</v>
      </c>
      <c r="D24" s="14">
        <v>0</v>
      </c>
      <c r="E24" s="14">
        <v>2288000</v>
      </c>
      <c r="F24" s="14">
        <v>0</v>
      </c>
      <c r="G24" s="14">
        <v>833825.86</v>
      </c>
      <c r="H24" s="14">
        <v>0</v>
      </c>
      <c r="I24" s="14">
        <v>833825.86</v>
      </c>
      <c r="J24" s="14">
        <v>0</v>
      </c>
      <c r="K24" s="15">
        <v>36.44343793706294</v>
      </c>
      <c r="L24" s="13" t="s">
        <v>63</v>
      </c>
      <c r="M24" s="14">
        <v>865323.36</v>
      </c>
      <c r="N24" s="15">
        <f t="shared" si="0"/>
        <v>96.36003123734</v>
      </c>
    </row>
    <row r="25" spans="1:14" ht="23.25" customHeight="1">
      <c r="A25" s="33" t="s">
        <v>84</v>
      </c>
      <c r="B25" s="13" t="s">
        <v>100</v>
      </c>
      <c r="C25" s="14">
        <v>67320625</v>
      </c>
      <c r="D25" s="14">
        <v>0</v>
      </c>
      <c r="E25" s="14">
        <v>0</v>
      </c>
      <c r="F25" s="14">
        <v>67320625</v>
      </c>
      <c r="G25" s="14">
        <v>32718306.43</v>
      </c>
      <c r="H25" s="14">
        <v>0</v>
      </c>
      <c r="I25" s="14">
        <v>0</v>
      </c>
      <c r="J25" s="14">
        <v>32718306.43</v>
      </c>
      <c r="K25" s="15">
        <v>48.600716986807534</v>
      </c>
      <c r="L25" s="18"/>
      <c r="M25" s="14">
        <f>M26</f>
        <v>28810420.78</v>
      </c>
      <c r="N25" s="15">
        <f t="shared" si="0"/>
        <v>113.5641394474628</v>
      </c>
    </row>
    <row r="26" spans="1:14" ht="46.5" customHeight="1" hidden="1">
      <c r="A26" s="33" t="s">
        <v>82</v>
      </c>
      <c r="B26" s="13" t="s">
        <v>17</v>
      </c>
      <c r="C26" s="14">
        <v>67320625</v>
      </c>
      <c r="D26" s="14">
        <v>0</v>
      </c>
      <c r="E26" s="14">
        <v>0</v>
      </c>
      <c r="F26" s="14">
        <v>67320625</v>
      </c>
      <c r="G26" s="14">
        <v>32718306.43</v>
      </c>
      <c r="H26" s="14">
        <v>0</v>
      </c>
      <c r="I26" s="14">
        <v>0</v>
      </c>
      <c r="J26" s="14">
        <v>32718306.43</v>
      </c>
      <c r="K26" s="15">
        <v>48.600716986807534</v>
      </c>
      <c r="L26" s="13" t="s">
        <v>54</v>
      </c>
      <c r="M26" s="14">
        <v>28810420.78</v>
      </c>
      <c r="N26" s="15">
        <f t="shared" si="0"/>
        <v>113.5641394474628</v>
      </c>
    </row>
    <row r="27" spans="1:14" ht="23.25" customHeight="1">
      <c r="A27" s="33" t="s">
        <v>85</v>
      </c>
      <c r="B27" s="13" t="s">
        <v>101</v>
      </c>
      <c r="C27" s="14">
        <v>7801443.12</v>
      </c>
      <c r="D27" s="14">
        <v>432684.84</v>
      </c>
      <c r="E27" s="14">
        <v>2677528.28</v>
      </c>
      <c r="F27" s="14">
        <v>4691230</v>
      </c>
      <c r="G27" s="14">
        <v>3861177.74</v>
      </c>
      <c r="H27" s="14">
        <v>432684.84</v>
      </c>
      <c r="I27" s="14">
        <v>730499.69</v>
      </c>
      <c r="J27" s="14">
        <v>2697993.21</v>
      </c>
      <c r="K27" s="15">
        <v>49.493121728996215</v>
      </c>
      <c r="L27" s="18"/>
      <c r="M27" s="14">
        <f>SUM(M28:M30)</f>
        <v>14905228.209999999</v>
      </c>
      <c r="N27" s="15">
        <f t="shared" si="0"/>
        <v>25.904854897890893</v>
      </c>
    </row>
    <row r="28" spans="1:14" ht="23.25" customHeight="1" hidden="1">
      <c r="A28" s="33" t="s">
        <v>82</v>
      </c>
      <c r="B28" s="13" t="s">
        <v>18</v>
      </c>
      <c r="C28" s="14">
        <v>4552000</v>
      </c>
      <c r="D28" s="14">
        <v>0</v>
      </c>
      <c r="E28" s="14">
        <v>0</v>
      </c>
      <c r="F28" s="14">
        <v>4552000</v>
      </c>
      <c r="G28" s="14">
        <v>2641662.21</v>
      </c>
      <c r="H28" s="14">
        <v>0</v>
      </c>
      <c r="I28" s="14">
        <v>0</v>
      </c>
      <c r="J28" s="14">
        <v>2641662.21</v>
      </c>
      <c r="K28" s="15">
        <v>58.03300109841828</v>
      </c>
      <c r="L28" s="18"/>
      <c r="M28" s="14">
        <v>1319285.35</v>
      </c>
      <c r="N28" s="15">
        <f t="shared" si="0"/>
        <v>200.2343321708226</v>
      </c>
    </row>
    <row r="29" spans="1:14" ht="44.25" customHeight="1" hidden="1">
      <c r="A29" s="33" t="s">
        <v>82</v>
      </c>
      <c r="B29" s="13" t="s">
        <v>19</v>
      </c>
      <c r="C29" s="14">
        <v>2621443.12</v>
      </c>
      <c r="D29" s="14">
        <v>432684.84</v>
      </c>
      <c r="E29" s="14">
        <v>2049528.28</v>
      </c>
      <c r="F29" s="14">
        <v>139230</v>
      </c>
      <c r="G29" s="14">
        <v>1126619.85</v>
      </c>
      <c r="H29" s="14">
        <v>432684.84</v>
      </c>
      <c r="I29" s="14">
        <v>637604.01</v>
      </c>
      <c r="J29" s="14">
        <v>56331</v>
      </c>
      <c r="K29" s="15">
        <v>42.97708546123252</v>
      </c>
      <c r="L29" s="13" t="s">
        <v>55</v>
      </c>
      <c r="M29" s="14">
        <v>13367779.7</v>
      </c>
      <c r="N29" s="15">
        <f t="shared" si="0"/>
        <v>8.427875647890877</v>
      </c>
    </row>
    <row r="30" spans="1:14" ht="102" customHeight="1" hidden="1">
      <c r="A30" s="33" t="s">
        <v>82</v>
      </c>
      <c r="B30" s="13" t="s">
        <v>20</v>
      </c>
      <c r="C30" s="14">
        <v>628000</v>
      </c>
      <c r="D30" s="14">
        <v>0</v>
      </c>
      <c r="E30" s="14">
        <v>628000</v>
      </c>
      <c r="F30" s="14">
        <v>0</v>
      </c>
      <c r="G30" s="14">
        <v>92895.68</v>
      </c>
      <c r="H30" s="14">
        <v>0</v>
      </c>
      <c r="I30" s="14">
        <v>92895.68</v>
      </c>
      <c r="J30" s="14">
        <v>0</v>
      </c>
      <c r="K30" s="15">
        <v>14.792305732484076</v>
      </c>
      <c r="L30" s="13" t="s">
        <v>64</v>
      </c>
      <c r="M30" s="14">
        <v>218163.16</v>
      </c>
      <c r="N30" s="15">
        <f t="shared" si="0"/>
        <v>42.58082803714431</v>
      </c>
    </row>
    <row r="31" spans="1:14" ht="31.5" customHeight="1">
      <c r="A31" s="33" t="s">
        <v>86</v>
      </c>
      <c r="B31" s="13" t="s">
        <v>102</v>
      </c>
      <c r="C31" s="14">
        <v>3663725</v>
      </c>
      <c r="D31" s="14">
        <v>0</v>
      </c>
      <c r="E31" s="14">
        <v>1187520</v>
      </c>
      <c r="F31" s="14">
        <v>2476205</v>
      </c>
      <c r="G31" s="14">
        <v>520827</v>
      </c>
      <c r="H31" s="14">
        <v>0</v>
      </c>
      <c r="I31" s="14">
        <v>0</v>
      </c>
      <c r="J31" s="14">
        <v>520827</v>
      </c>
      <c r="K31" s="15">
        <v>14.215777657984702</v>
      </c>
      <c r="L31" s="18"/>
      <c r="M31" s="14">
        <f>SUM(M32:M35)</f>
        <v>4397463.1</v>
      </c>
      <c r="N31" s="15">
        <f t="shared" si="0"/>
        <v>11.843806034438357</v>
      </c>
    </row>
    <row r="32" spans="1:14" ht="42.75" customHeight="1" hidden="1">
      <c r="A32" s="33" t="s">
        <v>82</v>
      </c>
      <c r="B32" s="13" t="s">
        <v>21</v>
      </c>
      <c r="C32" s="14">
        <v>130000</v>
      </c>
      <c r="D32" s="14">
        <v>0</v>
      </c>
      <c r="E32" s="14">
        <v>0</v>
      </c>
      <c r="F32" s="14">
        <v>130000</v>
      </c>
      <c r="G32" s="14">
        <v>40900</v>
      </c>
      <c r="H32" s="14">
        <v>0</v>
      </c>
      <c r="I32" s="14">
        <v>0</v>
      </c>
      <c r="J32" s="14">
        <v>40900</v>
      </c>
      <c r="K32" s="15">
        <v>31.461538461538463</v>
      </c>
      <c r="L32" s="13" t="s">
        <v>54</v>
      </c>
      <c r="M32" s="14">
        <v>58400</v>
      </c>
      <c r="N32" s="15">
        <f t="shared" si="0"/>
        <v>70.03424657534246</v>
      </c>
    </row>
    <row r="33" spans="1:14" ht="83.25" customHeight="1" hidden="1">
      <c r="A33" s="33" t="s">
        <v>82</v>
      </c>
      <c r="B33" s="13" t="s">
        <v>22</v>
      </c>
      <c r="C33" s="14">
        <v>2601350</v>
      </c>
      <c r="D33" s="14">
        <v>0</v>
      </c>
      <c r="E33" s="14">
        <v>1175000</v>
      </c>
      <c r="F33" s="14">
        <v>1426350</v>
      </c>
      <c r="G33" s="14">
        <v>30000</v>
      </c>
      <c r="H33" s="14">
        <v>0</v>
      </c>
      <c r="I33" s="14">
        <v>0</v>
      </c>
      <c r="J33" s="14">
        <v>30000</v>
      </c>
      <c r="K33" s="15">
        <v>1.153247352336287</v>
      </c>
      <c r="L33" s="13" t="s">
        <v>65</v>
      </c>
      <c r="M33" s="14">
        <v>299999</v>
      </c>
      <c r="N33" s="15">
        <f t="shared" si="0"/>
        <v>10.000033333444446</v>
      </c>
    </row>
    <row r="34" spans="1:14" ht="44.25" customHeight="1" hidden="1">
      <c r="A34" s="33" t="s">
        <v>82</v>
      </c>
      <c r="B34" s="13" t="s">
        <v>23</v>
      </c>
      <c r="C34" s="14">
        <v>932375</v>
      </c>
      <c r="D34" s="14">
        <v>0</v>
      </c>
      <c r="E34" s="14">
        <v>12520</v>
      </c>
      <c r="F34" s="14">
        <v>919855</v>
      </c>
      <c r="G34" s="14">
        <v>449927</v>
      </c>
      <c r="H34" s="14">
        <v>0</v>
      </c>
      <c r="I34" s="14">
        <v>0</v>
      </c>
      <c r="J34" s="14">
        <v>449927</v>
      </c>
      <c r="K34" s="15">
        <v>48.25601287035796</v>
      </c>
      <c r="L34" s="13" t="s">
        <v>54</v>
      </c>
      <c r="M34" s="14">
        <v>413706</v>
      </c>
      <c r="N34" s="15">
        <f t="shared" si="0"/>
        <v>108.75525131373487</v>
      </c>
    </row>
    <row r="35" spans="1:14" ht="44.25" customHeight="1" hidden="1">
      <c r="A35" s="33" t="s">
        <v>82</v>
      </c>
      <c r="B35" s="13" t="s">
        <v>78</v>
      </c>
      <c r="C35" s="14">
        <v>0</v>
      </c>
      <c r="D35" s="14"/>
      <c r="E35" s="14"/>
      <c r="F35" s="14"/>
      <c r="G35" s="14">
        <v>0</v>
      </c>
      <c r="H35" s="14"/>
      <c r="I35" s="14"/>
      <c r="J35" s="14"/>
      <c r="K35" s="15"/>
      <c r="L35" s="13"/>
      <c r="M35" s="14">
        <v>3625358.1</v>
      </c>
      <c r="N35" s="15">
        <f t="shared" si="0"/>
        <v>0</v>
      </c>
    </row>
    <row r="36" spans="1:14" ht="26.25" customHeight="1">
      <c r="A36" s="33" t="s">
        <v>87</v>
      </c>
      <c r="B36" s="13" t="s">
        <v>103</v>
      </c>
      <c r="C36" s="14">
        <v>19062974</v>
      </c>
      <c r="D36" s="14">
        <v>0</v>
      </c>
      <c r="E36" s="14">
        <v>1099000</v>
      </c>
      <c r="F36" s="14">
        <v>17963974</v>
      </c>
      <c r="G36" s="14">
        <v>6657818.08</v>
      </c>
      <c r="H36" s="14">
        <v>0</v>
      </c>
      <c r="I36" s="14">
        <v>211573.5</v>
      </c>
      <c r="J36" s="14">
        <v>6446244.58</v>
      </c>
      <c r="K36" s="15">
        <v>34.925390340457895</v>
      </c>
      <c r="L36" s="18"/>
      <c r="M36" s="14">
        <f>SUM(M37:M42)</f>
        <v>5718244.64</v>
      </c>
      <c r="N36" s="15">
        <f t="shared" si="0"/>
        <v>116.43115150106624</v>
      </c>
    </row>
    <row r="37" spans="1:14" ht="39.75" customHeight="1" hidden="1">
      <c r="A37" s="33" t="s">
        <v>82</v>
      </c>
      <c r="B37" s="13" t="s">
        <v>24</v>
      </c>
      <c r="C37" s="14">
        <v>10217787</v>
      </c>
      <c r="D37" s="14">
        <v>0</v>
      </c>
      <c r="E37" s="14">
        <v>260000</v>
      </c>
      <c r="F37" s="14">
        <v>9957787</v>
      </c>
      <c r="G37" s="14">
        <v>3577180.02</v>
      </c>
      <c r="H37" s="14">
        <v>0</v>
      </c>
      <c r="I37" s="14">
        <v>63653.94</v>
      </c>
      <c r="J37" s="14">
        <v>3513526.08</v>
      </c>
      <c r="K37" s="15">
        <v>35.00934223819698</v>
      </c>
      <c r="L37" s="13" t="s">
        <v>55</v>
      </c>
      <c r="M37" s="14">
        <v>3352573.8</v>
      </c>
      <c r="N37" s="15">
        <f t="shared" si="0"/>
        <v>106.699516055396</v>
      </c>
    </row>
    <row r="38" spans="1:14" ht="36.75" customHeight="1" hidden="1">
      <c r="A38" s="33" t="s">
        <v>82</v>
      </c>
      <c r="B38" s="13" t="s">
        <v>25</v>
      </c>
      <c r="C38" s="14">
        <v>4530073</v>
      </c>
      <c r="D38" s="14">
        <v>0</v>
      </c>
      <c r="E38" s="14">
        <v>0</v>
      </c>
      <c r="F38" s="14">
        <v>4530073</v>
      </c>
      <c r="G38" s="14">
        <v>1839338.55</v>
      </c>
      <c r="H38" s="14">
        <v>0</v>
      </c>
      <c r="I38" s="14">
        <v>0</v>
      </c>
      <c r="J38" s="14">
        <v>1839338.55</v>
      </c>
      <c r="K38" s="15">
        <v>40.60284569365659</v>
      </c>
      <c r="L38" s="13" t="s">
        <v>54</v>
      </c>
      <c r="M38" s="14">
        <v>1883010</v>
      </c>
      <c r="N38" s="15">
        <f t="shared" si="0"/>
        <v>97.68076377714404</v>
      </c>
    </row>
    <row r="39" spans="1:14" ht="42" customHeight="1" hidden="1">
      <c r="A39" s="33" t="s">
        <v>82</v>
      </c>
      <c r="B39" s="13" t="s">
        <v>26</v>
      </c>
      <c r="C39" s="14">
        <v>949000</v>
      </c>
      <c r="D39" s="14">
        <v>0</v>
      </c>
      <c r="E39" s="14">
        <v>0</v>
      </c>
      <c r="F39" s="14">
        <v>949000</v>
      </c>
      <c r="G39" s="14">
        <v>536681.15</v>
      </c>
      <c r="H39" s="14">
        <v>0</v>
      </c>
      <c r="I39" s="14">
        <v>0</v>
      </c>
      <c r="J39" s="14">
        <v>536681.15</v>
      </c>
      <c r="K39" s="15">
        <v>56.5522813487882</v>
      </c>
      <c r="L39" s="13"/>
      <c r="M39" s="14">
        <v>316020</v>
      </c>
      <c r="N39" s="15">
        <f t="shared" si="0"/>
        <v>169.82505854059872</v>
      </c>
    </row>
    <row r="40" spans="1:14" ht="36.75" customHeight="1" hidden="1">
      <c r="A40" s="33" t="s">
        <v>82</v>
      </c>
      <c r="B40" s="13" t="s">
        <v>27</v>
      </c>
      <c r="C40" s="14">
        <v>1927114</v>
      </c>
      <c r="D40" s="14">
        <v>0</v>
      </c>
      <c r="E40" s="14">
        <v>0</v>
      </c>
      <c r="F40" s="14">
        <v>1927114</v>
      </c>
      <c r="G40" s="14">
        <v>168138.8</v>
      </c>
      <c r="H40" s="14">
        <v>0</v>
      </c>
      <c r="I40" s="14">
        <v>0</v>
      </c>
      <c r="J40" s="14">
        <v>168138.8</v>
      </c>
      <c r="K40" s="15">
        <v>8.724901588593099</v>
      </c>
      <c r="L40" s="13" t="s">
        <v>54</v>
      </c>
      <c r="M40" s="14">
        <v>93640.84</v>
      </c>
      <c r="N40" s="15">
        <f t="shared" si="0"/>
        <v>179.55712486133186</v>
      </c>
    </row>
    <row r="41" spans="1:14" ht="36.75" customHeight="1" hidden="1">
      <c r="A41" s="33" t="s">
        <v>82</v>
      </c>
      <c r="B41" s="13" t="s">
        <v>28</v>
      </c>
      <c r="C41" s="14">
        <v>600000</v>
      </c>
      <c r="D41" s="14">
        <v>0</v>
      </c>
      <c r="E41" s="14">
        <v>0</v>
      </c>
      <c r="F41" s="14">
        <v>600000</v>
      </c>
      <c r="G41" s="14">
        <v>388560</v>
      </c>
      <c r="H41" s="14">
        <v>0</v>
      </c>
      <c r="I41" s="14">
        <v>0</v>
      </c>
      <c r="J41" s="14">
        <v>388560</v>
      </c>
      <c r="K41" s="15">
        <v>64.75999999999999</v>
      </c>
      <c r="L41" s="18"/>
      <c r="M41" s="14">
        <v>73000</v>
      </c>
      <c r="N41" s="15">
        <f t="shared" si="0"/>
        <v>532.2739726027397</v>
      </c>
    </row>
    <row r="42" spans="1:14" ht="36.75" customHeight="1" hidden="1">
      <c r="A42" s="33" t="s">
        <v>82</v>
      </c>
      <c r="B42" s="13" t="s">
        <v>29</v>
      </c>
      <c r="C42" s="14">
        <v>839000</v>
      </c>
      <c r="D42" s="14">
        <v>0</v>
      </c>
      <c r="E42" s="14">
        <v>839000</v>
      </c>
      <c r="F42" s="14">
        <v>0</v>
      </c>
      <c r="G42" s="14">
        <v>147919.56</v>
      </c>
      <c r="H42" s="14">
        <v>0</v>
      </c>
      <c r="I42" s="14">
        <v>147919.56</v>
      </c>
      <c r="J42" s="14">
        <v>0</v>
      </c>
      <c r="K42" s="15">
        <v>17.630460071513706</v>
      </c>
      <c r="L42" s="13" t="s">
        <v>54</v>
      </c>
      <c r="M42" s="14">
        <v>0</v>
      </c>
      <c r="N42" s="15" t="e">
        <f t="shared" si="0"/>
        <v>#DIV/0!</v>
      </c>
    </row>
    <row r="43" spans="1:14" ht="28.5" customHeight="1">
      <c r="A43" s="33" t="s">
        <v>88</v>
      </c>
      <c r="B43" s="13" t="s">
        <v>104</v>
      </c>
      <c r="C43" s="14">
        <v>9309000</v>
      </c>
      <c r="D43" s="14">
        <v>773000</v>
      </c>
      <c r="E43" s="14">
        <v>6332500</v>
      </c>
      <c r="F43" s="14">
        <v>2203500</v>
      </c>
      <c r="G43" s="14">
        <v>8758323.5</v>
      </c>
      <c r="H43" s="14">
        <v>772907</v>
      </c>
      <c r="I43" s="14">
        <v>5781955.75</v>
      </c>
      <c r="J43" s="14">
        <v>2203460.75</v>
      </c>
      <c r="K43" s="15">
        <v>94.08447201632828</v>
      </c>
      <c r="L43" s="18"/>
      <c r="M43" s="14">
        <f>SUM(M44:M46)</f>
        <v>7485315.84</v>
      </c>
      <c r="N43" s="15">
        <f t="shared" si="0"/>
        <v>117.00673274462659</v>
      </c>
    </row>
    <row r="44" spans="1:14" ht="75" customHeight="1" hidden="1">
      <c r="A44" s="33" t="s">
        <v>82</v>
      </c>
      <c r="B44" s="13" t="s">
        <v>30</v>
      </c>
      <c r="C44" s="14">
        <v>495000</v>
      </c>
      <c r="D44" s="14">
        <v>0</v>
      </c>
      <c r="E44" s="14">
        <v>495000</v>
      </c>
      <c r="F44" s="14">
        <v>0</v>
      </c>
      <c r="G44" s="14">
        <v>149267</v>
      </c>
      <c r="H44" s="14">
        <v>0</v>
      </c>
      <c r="I44" s="14">
        <v>149267</v>
      </c>
      <c r="J44" s="14">
        <v>0</v>
      </c>
      <c r="K44" s="15">
        <v>30.154949494949495</v>
      </c>
      <c r="L44" s="13" t="s">
        <v>66</v>
      </c>
      <c r="M44" s="14">
        <v>0</v>
      </c>
      <c r="N44" s="15" t="e">
        <f t="shared" si="0"/>
        <v>#DIV/0!</v>
      </c>
    </row>
    <row r="45" spans="1:14" ht="20.25" customHeight="1" hidden="1">
      <c r="A45" s="33" t="s">
        <v>82</v>
      </c>
      <c r="B45" s="13" t="s">
        <v>31</v>
      </c>
      <c r="C45" s="14">
        <v>5180000</v>
      </c>
      <c r="D45" s="14">
        <v>773000</v>
      </c>
      <c r="E45" s="14">
        <v>2203500</v>
      </c>
      <c r="F45" s="14">
        <v>2203500</v>
      </c>
      <c r="G45" s="14">
        <v>5179828.5</v>
      </c>
      <c r="H45" s="14">
        <v>772907</v>
      </c>
      <c r="I45" s="14">
        <v>2203460.75</v>
      </c>
      <c r="J45" s="14">
        <v>2203460.75</v>
      </c>
      <c r="K45" s="15">
        <v>99.9966891891892</v>
      </c>
      <c r="L45" s="18"/>
      <c r="M45" s="14">
        <v>4365177.6</v>
      </c>
      <c r="N45" s="15">
        <f t="shared" si="0"/>
        <v>118.66249153299056</v>
      </c>
    </row>
    <row r="46" spans="1:14" ht="35.25" customHeight="1" hidden="1">
      <c r="A46" s="33" t="s">
        <v>82</v>
      </c>
      <c r="B46" s="13" t="s">
        <v>32</v>
      </c>
      <c r="C46" s="14">
        <v>3634000</v>
      </c>
      <c r="D46" s="14">
        <v>0</v>
      </c>
      <c r="E46" s="14">
        <v>3634000</v>
      </c>
      <c r="F46" s="14">
        <v>0</v>
      </c>
      <c r="G46" s="14">
        <v>3429228</v>
      </c>
      <c r="H46" s="14">
        <v>0</v>
      </c>
      <c r="I46" s="14">
        <v>3429228</v>
      </c>
      <c r="J46" s="14">
        <v>0</v>
      </c>
      <c r="K46" s="15">
        <v>94.36510731975784</v>
      </c>
      <c r="L46" s="18"/>
      <c r="M46" s="14">
        <v>3120138.24</v>
      </c>
      <c r="N46" s="15">
        <f t="shared" si="0"/>
        <v>109.90628415233294</v>
      </c>
    </row>
    <row r="47" spans="1:14" ht="32.25" customHeight="1">
      <c r="A47" s="33" t="s">
        <v>89</v>
      </c>
      <c r="B47" s="13" t="s">
        <v>105</v>
      </c>
      <c r="C47" s="14">
        <v>8590000</v>
      </c>
      <c r="D47" s="14">
        <v>0</v>
      </c>
      <c r="E47" s="14">
        <v>0</v>
      </c>
      <c r="F47" s="14">
        <v>8590000</v>
      </c>
      <c r="G47" s="14">
        <v>688232.2</v>
      </c>
      <c r="H47" s="14">
        <v>0</v>
      </c>
      <c r="I47" s="14">
        <v>0</v>
      </c>
      <c r="J47" s="14">
        <v>688232.2</v>
      </c>
      <c r="K47" s="15">
        <v>8.012016298020955</v>
      </c>
      <c r="L47" s="18"/>
      <c r="M47" s="14">
        <f>SUM(M48:M51)</f>
        <v>373280.05</v>
      </c>
      <c r="N47" s="15">
        <f t="shared" si="0"/>
        <v>184.37422519633716</v>
      </c>
    </row>
    <row r="48" spans="1:14" ht="27" customHeight="1" hidden="1">
      <c r="A48" s="33" t="s">
        <v>82</v>
      </c>
      <c r="B48" s="13" t="s">
        <v>33</v>
      </c>
      <c r="C48" s="14">
        <v>1250000</v>
      </c>
      <c r="D48" s="14">
        <v>0</v>
      </c>
      <c r="E48" s="14">
        <v>0</v>
      </c>
      <c r="F48" s="14">
        <v>1250000</v>
      </c>
      <c r="G48" s="14">
        <v>63232.2</v>
      </c>
      <c r="H48" s="14">
        <v>0</v>
      </c>
      <c r="I48" s="14">
        <v>0</v>
      </c>
      <c r="J48" s="14">
        <v>63232.2</v>
      </c>
      <c r="K48" s="15">
        <v>5.058576</v>
      </c>
      <c r="L48" s="13" t="s">
        <v>67</v>
      </c>
      <c r="M48" s="14">
        <v>51780.05</v>
      </c>
      <c r="N48" s="15">
        <f t="shared" si="0"/>
        <v>122.11691568470869</v>
      </c>
    </row>
    <row r="49" spans="1:14" ht="26.25" customHeight="1" hidden="1">
      <c r="A49" s="33" t="s">
        <v>82</v>
      </c>
      <c r="B49" s="13" t="s">
        <v>34</v>
      </c>
      <c r="C49" s="14">
        <v>2513000</v>
      </c>
      <c r="D49" s="14">
        <v>0</v>
      </c>
      <c r="E49" s="14">
        <v>0</v>
      </c>
      <c r="F49" s="14">
        <v>2513000</v>
      </c>
      <c r="G49" s="14">
        <v>295000</v>
      </c>
      <c r="H49" s="14">
        <v>0</v>
      </c>
      <c r="I49" s="14">
        <v>0</v>
      </c>
      <c r="J49" s="14">
        <v>295000</v>
      </c>
      <c r="K49" s="15">
        <v>11.738957421408674</v>
      </c>
      <c r="L49" s="13" t="s">
        <v>54</v>
      </c>
      <c r="M49" s="14">
        <v>0</v>
      </c>
      <c r="N49" s="15" t="e">
        <f t="shared" si="0"/>
        <v>#DIV/0!</v>
      </c>
    </row>
    <row r="50" spans="1:14" ht="36" customHeight="1" hidden="1">
      <c r="A50" s="33" t="s">
        <v>82</v>
      </c>
      <c r="B50" s="13" t="s">
        <v>35</v>
      </c>
      <c r="C50" s="14">
        <v>2105000</v>
      </c>
      <c r="D50" s="14">
        <v>0</v>
      </c>
      <c r="E50" s="14">
        <v>0</v>
      </c>
      <c r="F50" s="14">
        <v>2105000</v>
      </c>
      <c r="G50" s="14">
        <v>0</v>
      </c>
      <c r="H50" s="14">
        <v>0</v>
      </c>
      <c r="I50" s="14">
        <v>0</v>
      </c>
      <c r="J50" s="14">
        <v>0</v>
      </c>
      <c r="K50" s="15">
        <v>0</v>
      </c>
      <c r="L50" s="13" t="s">
        <v>67</v>
      </c>
      <c r="M50" s="14">
        <v>297000</v>
      </c>
      <c r="N50" s="15">
        <f t="shared" si="0"/>
        <v>0</v>
      </c>
    </row>
    <row r="51" spans="1:14" ht="39.75" customHeight="1" hidden="1">
      <c r="A51" s="33" t="s">
        <v>82</v>
      </c>
      <c r="B51" s="13" t="s">
        <v>36</v>
      </c>
      <c r="C51" s="14">
        <v>2722000</v>
      </c>
      <c r="D51" s="14">
        <v>0</v>
      </c>
      <c r="E51" s="14">
        <v>0</v>
      </c>
      <c r="F51" s="14">
        <v>2722000</v>
      </c>
      <c r="G51" s="14">
        <v>330000</v>
      </c>
      <c r="H51" s="14">
        <v>0</v>
      </c>
      <c r="I51" s="14">
        <v>0</v>
      </c>
      <c r="J51" s="14">
        <v>330000</v>
      </c>
      <c r="K51" s="15">
        <v>12.123438648052902</v>
      </c>
      <c r="L51" s="13" t="s">
        <v>55</v>
      </c>
      <c r="M51" s="14">
        <v>24500</v>
      </c>
      <c r="N51" s="15">
        <f t="shared" si="0"/>
        <v>1346.938775510204</v>
      </c>
    </row>
    <row r="52" spans="1:14" ht="24.75" customHeight="1">
      <c r="A52" s="33" t="s">
        <v>90</v>
      </c>
      <c r="B52" s="13" t="s">
        <v>106</v>
      </c>
      <c r="C52" s="14">
        <v>200000</v>
      </c>
      <c r="D52" s="14">
        <v>0</v>
      </c>
      <c r="E52" s="14">
        <v>0</v>
      </c>
      <c r="F52" s="14">
        <v>200000</v>
      </c>
      <c r="G52" s="14">
        <v>0</v>
      </c>
      <c r="H52" s="14">
        <v>0</v>
      </c>
      <c r="I52" s="14">
        <v>0</v>
      </c>
      <c r="J52" s="14">
        <v>0</v>
      </c>
      <c r="K52" s="15">
        <v>0</v>
      </c>
      <c r="L52" s="18"/>
      <c r="M52" s="14">
        <f>SUM(M53:M53)</f>
        <v>0</v>
      </c>
      <c r="N52" s="15">
        <v>0</v>
      </c>
    </row>
    <row r="53" spans="1:14" ht="0.75" customHeight="1" hidden="1">
      <c r="A53" s="33" t="s">
        <v>82</v>
      </c>
      <c r="B53" s="13" t="s">
        <v>37</v>
      </c>
      <c r="C53" s="14">
        <v>200000</v>
      </c>
      <c r="D53" s="14">
        <v>0</v>
      </c>
      <c r="E53" s="14">
        <v>0</v>
      </c>
      <c r="F53" s="14">
        <v>200000</v>
      </c>
      <c r="G53" s="14">
        <v>0</v>
      </c>
      <c r="H53" s="14">
        <v>0</v>
      </c>
      <c r="I53" s="14">
        <v>0</v>
      </c>
      <c r="J53" s="14">
        <v>0</v>
      </c>
      <c r="K53" s="15">
        <v>0</v>
      </c>
      <c r="L53" s="13" t="s">
        <v>68</v>
      </c>
      <c r="M53" s="14">
        <v>0</v>
      </c>
      <c r="N53" s="15" t="e">
        <f t="shared" si="0"/>
        <v>#DIV/0!</v>
      </c>
    </row>
    <row r="54" spans="1:14" ht="25.5" customHeight="1">
      <c r="A54" s="33" t="s">
        <v>91</v>
      </c>
      <c r="B54" s="13" t="s">
        <v>107</v>
      </c>
      <c r="C54" s="14">
        <v>130889965.8</v>
      </c>
      <c r="D54" s="14">
        <v>0</v>
      </c>
      <c r="E54" s="14">
        <v>3065000</v>
      </c>
      <c r="F54" s="14">
        <v>127824965.8</v>
      </c>
      <c r="G54" s="14">
        <v>54818117.11</v>
      </c>
      <c r="H54" s="14">
        <v>0</v>
      </c>
      <c r="I54" s="14">
        <v>1500288.03</v>
      </c>
      <c r="J54" s="14">
        <v>53317829.08</v>
      </c>
      <c r="K54" s="15">
        <v>41.88106916748847</v>
      </c>
      <c r="L54" s="18"/>
      <c r="M54" s="14">
        <f>SUM(M55:M57)</f>
        <v>53954232.03</v>
      </c>
      <c r="N54" s="15">
        <f t="shared" si="0"/>
        <v>101.60114424299405</v>
      </c>
    </row>
    <row r="55" spans="1:14" ht="87.75" customHeight="1" hidden="1">
      <c r="A55" s="33" t="s">
        <v>82</v>
      </c>
      <c r="B55" s="13" t="s">
        <v>38</v>
      </c>
      <c r="C55" s="14">
        <v>26922376.87</v>
      </c>
      <c r="D55" s="14">
        <v>0</v>
      </c>
      <c r="E55" s="14">
        <v>3065000</v>
      </c>
      <c r="F55" s="14">
        <v>23857376.87</v>
      </c>
      <c r="G55" s="14">
        <v>9438798.22</v>
      </c>
      <c r="H55" s="14">
        <v>0</v>
      </c>
      <c r="I55" s="14">
        <v>1500288.03</v>
      </c>
      <c r="J55" s="14">
        <v>7938510.19</v>
      </c>
      <c r="K55" s="15">
        <v>35.059304999618334</v>
      </c>
      <c r="L55" s="13" t="s">
        <v>69</v>
      </c>
      <c r="M55" s="14">
        <v>9604966.34</v>
      </c>
      <c r="N55" s="15">
        <f t="shared" si="0"/>
        <v>98.26997707104927</v>
      </c>
    </row>
    <row r="56" spans="1:14" ht="42" customHeight="1" hidden="1">
      <c r="A56" s="33" t="s">
        <v>82</v>
      </c>
      <c r="B56" s="13" t="s">
        <v>39</v>
      </c>
      <c r="C56" s="14">
        <v>350000</v>
      </c>
      <c r="D56" s="14">
        <v>0</v>
      </c>
      <c r="E56" s="14">
        <v>0</v>
      </c>
      <c r="F56" s="14">
        <v>350000</v>
      </c>
      <c r="G56" s="14">
        <v>31000</v>
      </c>
      <c r="H56" s="14">
        <v>0</v>
      </c>
      <c r="I56" s="14">
        <v>0</v>
      </c>
      <c r="J56" s="14">
        <v>31000</v>
      </c>
      <c r="K56" s="15">
        <v>8.857142857142856</v>
      </c>
      <c r="L56" s="13" t="s">
        <v>54</v>
      </c>
      <c r="M56" s="14">
        <v>51100</v>
      </c>
      <c r="N56" s="15">
        <f t="shared" si="0"/>
        <v>60.665362035225044</v>
      </c>
    </row>
    <row r="57" spans="1:14" ht="36" customHeight="1" hidden="1">
      <c r="A57" s="33" t="s">
        <v>82</v>
      </c>
      <c r="B57" s="13" t="s">
        <v>16</v>
      </c>
      <c r="C57" s="14">
        <v>103617588.93</v>
      </c>
      <c r="D57" s="14">
        <v>0</v>
      </c>
      <c r="E57" s="14">
        <v>0</v>
      </c>
      <c r="F57" s="14">
        <v>103617588.93</v>
      </c>
      <c r="G57" s="14">
        <v>45348318.89</v>
      </c>
      <c r="H57" s="14">
        <v>0</v>
      </c>
      <c r="I57" s="14">
        <v>0</v>
      </c>
      <c r="J57" s="14">
        <v>45348318.89</v>
      </c>
      <c r="K57" s="15">
        <v>43.7650782635326</v>
      </c>
      <c r="L57" s="13" t="s">
        <v>54</v>
      </c>
      <c r="M57" s="14">
        <f>44233855.69+64310</f>
        <v>44298165.69</v>
      </c>
      <c r="N57" s="15">
        <f t="shared" si="0"/>
        <v>102.37064714450935</v>
      </c>
    </row>
    <row r="58" spans="1:14" ht="37.5" customHeight="1">
      <c r="A58" s="33" t="s">
        <v>92</v>
      </c>
      <c r="B58" s="13" t="s">
        <v>108</v>
      </c>
      <c r="C58" s="14">
        <v>19998868</v>
      </c>
      <c r="D58" s="14">
        <v>1494000</v>
      </c>
      <c r="E58" s="14">
        <v>0</v>
      </c>
      <c r="F58" s="14">
        <v>18504868</v>
      </c>
      <c r="G58" s="14">
        <v>5734386.87</v>
      </c>
      <c r="H58" s="14">
        <v>456694.87</v>
      </c>
      <c r="I58" s="14">
        <v>0</v>
      </c>
      <c r="J58" s="14">
        <v>5277692</v>
      </c>
      <c r="K58" s="15">
        <v>28.67355727334167</v>
      </c>
      <c r="L58" s="18"/>
      <c r="M58" s="14">
        <f>SUM(M59:M61)</f>
        <v>4020800.58</v>
      </c>
      <c r="N58" s="15">
        <f t="shared" si="0"/>
        <v>142.61803727654657</v>
      </c>
    </row>
    <row r="59" spans="1:14" ht="37.5" customHeight="1" hidden="1">
      <c r="A59" s="33" t="s">
        <v>82</v>
      </c>
      <c r="B59" s="13" t="s">
        <v>40</v>
      </c>
      <c r="C59" s="14">
        <v>3368000</v>
      </c>
      <c r="D59" s="14">
        <v>0</v>
      </c>
      <c r="E59" s="14">
        <v>0</v>
      </c>
      <c r="F59" s="14">
        <v>3368000</v>
      </c>
      <c r="G59" s="14">
        <v>1485000</v>
      </c>
      <c r="H59" s="14">
        <v>0</v>
      </c>
      <c r="I59" s="14">
        <v>0</v>
      </c>
      <c r="J59" s="14">
        <v>1485000</v>
      </c>
      <c r="K59" s="15">
        <v>44.09144893111639</v>
      </c>
      <c r="L59" s="13" t="s">
        <v>54</v>
      </c>
      <c r="M59" s="14">
        <v>945378.36</v>
      </c>
      <c r="N59" s="15">
        <f t="shared" si="0"/>
        <v>157.07996531674365</v>
      </c>
    </row>
    <row r="60" spans="1:14" ht="30" customHeight="1" hidden="1">
      <c r="A60" s="33" t="s">
        <v>82</v>
      </c>
      <c r="B60" s="13" t="s">
        <v>41</v>
      </c>
      <c r="C60" s="14">
        <v>13918888</v>
      </c>
      <c r="D60" s="14">
        <v>0</v>
      </c>
      <c r="E60" s="14">
        <v>0</v>
      </c>
      <c r="F60" s="14">
        <v>13918888</v>
      </c>
      <c r="G60" s="14">
        <v>3792692</v>
      </c>
      <c r="H60" s="14">
        <v>0</v>
      </c>
      <c r="I60" s="14">
        <v>0</v>
      </c>
      <c r="J60" s="14">
        <v>3792692</v>
      </c>
      <c r="K60" s="15">
        <v>27.248527324883998</v>
      </c>
      <c r="L60" s="13" t="s">
        <v>54</v>
      </c>
      <c r="M60" s="14">
        <v>2659532</v>
      </c>
      <c r="N60" s="15">
        <f t="shared" si="0"/>
        <v>142.60749635650183</v>
      </c>
    </row>
    <row r="61" spans="1:14" ht="21.75" customHeight="1" hidden="1">
      <c r="A61" s="33" t="s">
        <v>82</v>
      </c>
      <c r="B61" s="13" t="s">
        <v>16</v>
      </c>
      <c r="C61" s="14">
        <v>1494000</v>
      </c>
      <c r="D61" s="14">
        <v>1494000</v>
      </c>
      <c r="E61" s="14">
        <v>0</v>
      </c>
      <c r="F61" s="14">
        <v>0</v>
      </c>
      <c r="G61" s="14">
        <v>456694.87</v>
      </c>
      <c r="H61" s="14">
        <v>456694.87</v>
      </c>
      <c r="I61" s="14">
        <v>0</v>
      </c>
      <c r="J61" s="14">
        <v>0</v>
      </c>
      <c r="K61" s="15">
        <v>30.568599062918338</v>
      </c>
      <c r="L61" s="13" t="s">
        <v>70</v>
      </c>
      <c r="M61" s="14">
        <v>415890.22</v>
      </c>
      <c r="N61" s="15">
        <f t="shared" si="0"/>
        <v>109.8113992678164</v>
      </c>
    </row>
    <row r="62" spans="1:14" ht="25.5" customHeight="1">
      <c r="A62" s="33" t="s">
        <v>93</v>
      </c>
      <c r="B62" s="13" t="s">
        <v>109</v>
      </c>
      <c r="C62" s="14">
        <v>100293595</v>
      </c>
      <c r="D62" s="14">
        <v>0</v>
      </c>
      <c r="E62" s="14">
        <v>72035000</v>
      </c>
      <c r="F62" s="14">
        <v>28258595</v>
      </c>
      <c r="G62" s="14">
        <v>27295248.97</v>
      </c>
      <c r="H62" s="14">
        <v>0</v>
      </c>
      <c r="I62" s="14">
        <v>17865057.19</v>
      </c>
      <c r="J62" s="14">
        <v>9430191.78</v>
      </c>
      <c r="K62" s="15">
        <v>27.21534607469201</v>
      </c>
      <c r="L62" s="18"/>
      <c r="M62" s="14">
        <f>SUM(M63:M64)</f>
        <v>31920164.48</v>
      </c>
      <c r="N62" s="15">
        <f t="shared" si="0"/>
        <v>85.51099098221188</v>
      </c>
    </row>
    <row r="63" spans="1:14" ht="41.25" customHeight="1" hidden="1">
      <c r="A63" s="33" t="s">
        <v>82</v>
      </c>
      <c r="B63" s="13" t="s">
        <v>42</v>
      </c>
      <c r="C63" s="14">
        <v>42903180</v>
      </c>
      <c r="D63" s="14">
        <v>0</v>
      </c>
      <c r="E63" s="14">
        <v>38613000</v>
      </c>
      <c r="F63" s="14">
        <v>4290180</v>
      </c>
      <c r="G63" s="14">
        <v>19849909.32</v>
      </c>
      <c r="H63" s="14">
        <v>0</v>
      </c>
      <c r="I63" s="14">
        <v>17865057.19</v>
      </c>
      <c r="J63" s="14">
        <v>1984852.13</v>
      </c>
      <c r="K63" s="15">
        <v>46.266755331422985</v>
      </c>
      <c r="L63" s="13" t="s">
        <v>55</v>
      </c>
      <c r="M63" s="14">
        <v>26061500.42</v>
      </c>
      <c r="N63" s="15">
        <f t="shared" si="0"/>
        <v>76.16564280683882</v>
      </c>
    </row>
    <row r="64" spans="1:14" ht="72.75" customHeight="1" hidden="1">
      <c r="A64" s="33" t="s">
        <v>82</v>
      </c>
      <c r="B64" s="13" t="s">
        <v>43</v>
      </c>
      <c r="C64" s="14">
        <v>57390415</v>
      </c>
      <c r="D64" s="14">
        <v>0</v>
      </c>
      <c r="E64" s="14">
        <v>33422000</v>
      </c>
      <c r="F64" s="14">
        <v>23968415</v>
      </c>
      <c r="G64" s="14">
        <v>7445339.65</v>
      </c>
      <c r="H64" s="14">
        <v>0</v>
      </c>
      <c r="I64" s="14">
        <v>0</v>
      </c>
      <c r="J64" s="14">
        <v>7445339.65</v>
      </c>
      <c r="K64" s="15">
        <v>12.973141333792412</v>
      </c>
      <c r="L64" s="13" t="s">
        <v>71</v>
      </c>
      <c r="M64" s="14">
        <v>5858664.06</v>
      </c>
      <c r="N64" s="15">
        <f t="shared" si="0"/>
        <v>127.08254943021944</v>
      </c>
    </row>
    <row r="65" spans="1:14" ht="28.5" customHeight="1">
      <c r="A65" s="33" t="s">
        <v>94</v>
      </c>
      <c r="B65" s="13" t="s">
        <v>110</v>
      </c>
      <c r="C65" s="14">
        <v>22920084.89</v>
      </c>
      <c r="D65" s="14">
        <v>0</v>
      </c>
      <c r="E65" s="14">
        <v>350800</v>
      </c>
      <c r="F65" s="14">
        <v>22569284.89</v>
      </c>
      <c r="G65" s="14">
        <v>10715707.83</v>
      </c>
      <c r="H65" s="14">
        <v>0</v>
      </c>
      <c r="I65" s="14">
        <v>0</v>
      </c>
      <c r="J65" s="14">
        <v>10715707.83</v>
      </c>
      <c r="K65" s="15">
        <v>46.75247880375542</v>
      </c>
      <c r="L65" s="18"/>
      <c r="M65" s="14">
        <f>SUM(M66:M67)</f>
        <v>10332961.11</v>
      </c>
      <c r="N65" s="15">
        <f t="shared" si="0"/>
        <v>103.70413394500815</v>
      </c>
    </row>
    <row r="66" spans="1:14" ht="89.25" customHeight="1" hidden="1">
      <c r="A66" s="33" t="s">
        <v>82</v>
      </c>
      <c r="B66" s="13" t="s">
        <v>44</v>
      </c>
      <c r="C66" s="14">
        <v>19234327</v>
      </c>
      <c r="D66" s="14">
        <v>0</v>
      </c>
      <c r="E66" s="14">
        <v>0</v>
      </c>
      <c r="F66" s="14">
        <v>19234327</v>
      </c>
      <c r="G66" s="14">
        <v>9242160</v>
      </c>
      <c r="H66" s="14">
        <v>0</v>
      </c>
      <c r="I66" s="14">
        <v>0</v>
      </c>
      <c r="J66" s="14">
        <v>9242160</v>
      </c>
      <c r="K66" s="15">
        <v>48.05034249443716</v>
      </c>
      <c r="L66" s="13" t="s">
        <v>72</v>
      </c>
      <c r="M66" s="14">
        <v>7944661</v>
      </c>
      <c r="N66" s="15">
        <f t="shared" si="0"/>
        <v>116.33171006289633</v>
      </c>
    </row>
    <row r="67" spans="1:14" ht="39" customHeight="1" hidden="1">
      <c r="A67" s="33" t="s">
        <v>82</v>
      </c>
      <c r="B67" s="13" t="s">
        <v>45</v>
      </c>
      <c r="C67" s="14">
        <v>3685757.89</v>
      </c>
      <c r="D67" s="14">
        <v>0</v>
      </c>
      <c r="E67" s="14">
        <v>350800</v>
      </c>
      <c r="F67" s="14">
        <v>3334957.89</v>
      </c>
      <c r="G67" s="14">
        <v>1473547.83</v>
      </c>
      <c r="H67" s="14">
        <v>0</v>
      </c>
      <c r="I67" s="14">
        <v>0</v>
      </c>
      <c r="J67" s="14">
        <v>1473547.83</v>
      </c>
      <c r="K67" s="15">
        <v>39.97950690136079</v>
      </c>
      <c r="L67" s="13" t="s">
        <v>73</v>
      </c>
      <c r="M67" s="14">
        <v>2388300.11</v>
      </c>
      <c r="N67" s="15">
        <f t="shared" si="0"/>
        <v>61.69860411721876</v>
      </c>
    </row>
    <row r="68" spans="1:14" ht="25.5" customHeight="1">
      <c r="A68" s="33" t="s">
        <v>95</v>
      </c>
      <c r="B68" s="13" t="s">
        <v>111</v>
      </c>
      <c r="C68" s="14">
        <v>1349000</v>
      </c>
      <c r="D68" s="14">
        <v>0</v>
      </c>
      <c r="E68" s="14">
        <v>494000</v>
      </c>
      <c r="F68" s="14">
        <v>855000</v>
      </c>
      <c r="G68" s="14">
        <v>543130.9</v>
      </c>
      <c r="H68" s="14">
        <v>0</v>
      </c>
      <c r="I68" s="14">
        <v>186130.9</v>
      </c>
      <c r="J68" s="14">
        <v>357000</v>
      </c>
      <c r="K68" s="15">
        <v>40.261742031134176</v>
      </c>
      <c r="L68" s="18"/>
      <c r="M68" s="14">
        <f>M69</f>
        <v>426969.85</v>
      </c>
      <c r="N68" s="15">
        <f t="shared" si="0"/>
        <v>127.20591395387754</v>
      </c>
    </row>
    <row r="69" spans="1:14" ht="74.25" customHeight="1" hidden="1">
      <c r="A69" s="33" t="s">
        <v>82</v>
      </c>
      <c r="B69" s="13" t="s">
        <v>46</v>
      </c>
      <c r="C69" s="14">
        <v>1349000</v>
      </c>
      <c r="D69" s="14">
        <v>0</v>
      </c>
      <c r="E69" s="14">
        <v>494000</v>
      </c>
      <c r="F69" s="14">
        <v>855000</v>
      </c>
      <c r="G69" s="14">
        <v>543130.9</v>
      </c>
      <c r="H69" s="14">
        <v>0</v>
      </c>
      <c r="I69" s="14">
        <v>186130.9</v>
      </c>
      <c r="J69" s="14">
        <v>357000</v>
      </c>
      <c r="K69" s="15">
        <v>40.261742031134176</v>
      </c>
      <c r="L69" s="13" t="s">
        <v>66</v>
      </c>
      <c r="M69" s="14">
        <v>426969.85</v>
      </c>
      <c r="N69" s="15">
        <f t="shared" si="0"/>
        <v>127.20591395387754</v>
      </c>
    </row>
    <row r="70" spans="1:14" ht="25.5" customHeight="1">
      <c r="A70" s="33" t="s">
        <v>96</v>
      </c>
      <c r="B70" s="13" t="s">
        <v>112</v>
      </c>
      <c r="C70" s="14">
        <v>121714796</v>
      </c>
      <c r="D70" s="14">
        <v>0</v>
      </c>
      <c r="E70" s="14">
        <v>2223000</v>
      </c>
      <c r="F70" s="14">
        <v>119491796</v>
      </c>
      <c r="G70" s="14">
        <v>35662364.34</v>
      </c>
      <c r="H70" s="14">
        <v>0</v>
      </c>
      <c r="I70" s="14">
        <v>191939.86</v>
      </c>
      <c r="J70" s="14">
        <v>35470424.48</v>
      </c>
      <c r="K70" s="15">
        <v>29.299941758929627</v>
      </c>
      <c r="L70" s="18"/>
      <c r="M70" s="14">
        <f>SUM(M71:M74)</f>
        <v>51926010.81</v>
      </c>
      <c r="N70" s="15">
        <f aca="true" t="shared" si="1" ref="N70:N76">G70/M70*100</f>
        <v>68.67919137961603</v>
      </c>
    </row>
    <row r="71" spans="1:14" ht="78" customHeight="1" hidden="1">
      <c r="A71" s="31" t="s">
        <v>82</v>
      </c>
      <c r="B71" s="9" t="s">
        <v>47</v>
      </c>
      <c r="C71" s="10">
        <v>35086880</v>
      </c>
      <c r="D71" s="10">
        <v>0</v>
      </c>
      <c r="E71" s="10">
        <v>1590000</v>
      </c>
      <c r="F71" s="10">
        <v>33496880</v>
      </c>
      <c r="G71" s="10">
        <v>2416150</v>
      </c>
      <c r="H71" s="10">
        <v>0</v>
      </c>
      <c r="I71" s="10">
        <v>0</v>
      </c>
      <c r="J71" s="10">
        <v>2416150</v>
      </c>
      <c r="K71" s="11">
        <v>6.886192217717848</v>
      </c>
      <c r="L71" s="9" t="s">
        <v>74</v>
      </c>
      <c r="M71" s="10">
        <v>20047451.06</v>
      </c>
      <c r="N71" s="11">
        <f t="shared" si="1"/>
        <v>12.052155622022505</v>
      </c>
    </row>
    <row r="72" spans="1:14" ht="28.5" customHeight="1" hidden="1">
      <c r="A72" s="31" t="s">
        <v>82</v>
      </c>
      <c r="B72" s="9" t="s">
        <v>48</v>
      </c>
      <c r="C72" s="10">
        <v>85949316</v>
      </c>
      <c r="D72" s="10">
        <v>0</v>
      </c>
      <c r="E72" s="10">
        <v>0</v>
      </c>
      <c r="F72" s="10">
        <v>85949316</v>
      </c>
      <c r="G72" s="10">
        <v>33054274.48</v>
      </c>
      <c r="H72" s="10">
        <v>0</v>
      </c>
      <c r="I72" s="10">
        <v>0</v>
      </c>
      <c r="J72" s="10">
        <v>33054274.48</v>
      </c>
      <c r="K72" s="11">
        <v>38.45786798349856</v>
      </c>
      <c r="L72" s="9" t="s">
        <v>54</v>
      </c>
      <c r="M72" s="10">
        <v>31573183.41</v>
      </c>
      <c r="N72" s="11">
        <f t="shared" si="1"/>
        <v>104.69097794405775</v>
      </c>
    </row>
    <row r="73" spans="1:14" ht="48.75" customHeight="1" hidden="1">
      <c r="A73" s="31" t="s">
        <v>95</v>
      </c>
      <c r="B73" s="9" t="s">
        <v>49</v>
      </c>
      <c r="C73" s="10">
        <v>45600</v>
      </c>
      <c r="D73" s="10">
        <v>0</v>
      </c>
      <c r="E73" s="10">
        <v>0</v>
      </c>
      <c r="F73" s="10">
        <v>45600</v>
      </c>
      <c r="G73" s="10">
        <v>0</v>
      </c>
      <c r="H73" s="10">
        <v>0</v>
      </c>
      <c r="I73" s="10">
        <v>0</v>
      </c>
      <c r="J73" s="10">
        <v>0</v>
      </c>
      <c r="K73" s="11">
        <v>0</v>
      </c>
      <c r="L73" s="9" t="s">
        <v>75</v>
      </c>
      <c r="M73" s="10">
        <v>0</v>
      </c>
      <c r="N73" s="11" t="e">
        <f t="shared" si="1"/>
        <v>#DIV/0!</v>
      </c>
    </row>
    <row r="74" spans="1:14" ht="92.25" customHeight="1" hidden="1">
      <c r="A74" s="31" t="s">
        <v>82</v>
      </c>
      <c r="B74" s="9" t="s">
        <v>16</v>
      </c>
      <c r="C74" s="10">
        <v>633000</v>
      </c>
      <c r="D74" s="10">
        <v>0</v>
      </c>
      <c r="E74" s="10">
        <v>633000</v>
      </c>
      <c r="F74" s="10">
        <v>0</v>
      </c>
      <c r="G74" s="10">
        <v>191939.86</v>
      </c>
      <c r="H74" s="10">
        <v>0</v>
      </c>
      <c r="I74" s="10">
        <v>191939.86</v>
      </c>
      <c r="J74" s="10">
        <v>0</v>
      </c>
      <c r="K74" s="11">
        <v>30.32225276461295</v>
      </c>
      <c r="L74" s="9" t="s">
        <v>76</v>
      </c>
      <c r="M74" s="10">
        <v>305376.34</v>
      </c>
      <c r="N74" s="11">
        <f t="shared" si="1"/>
        <v>62.8535465452235</v>
      </c>
    </row>
    <row r="75" spans="1:14" ht="27.75" customHeight="1" hidden="1">
      <c r="A75" s="31" t="s">
        <v>82</v>
      </c>
      <c r="B75" s="8" t="s">
        <v>50</v>
      </c>
      <c r="C75" s="19">
        <v>4123000</v>
      </c>
      <c r="D75" s="19">
        <v>0</v>
      </c>
      <c r="E75" s="19">
        <v>0</v>
      </c>
      <c r="F75" s="19">
        <v>4123000</v>
      </c>
      <c r="G75" s="19">
        <v>1830226.79</v>
      </c>
      <c r="H75" s="19">
        <v>0</v>
      </c>
      <c r="I75" s="19">
        <v>0</v>
      </c>
      <c r="J75" s="19">
        <v>1830226.79</v>
      </c>
      <c r="K75" s="20">
        <v>44.390657045840406</v>
      </c>
      <c r="L75" s="17"/>
      <c r="M75" s="22"/>
      <c r="N75" s="26" t="e">
        <f t="shared" si="1"/>
        <v>#DIV/0!</v>
      </c>
    </row>
    <row r="76" spans="1:14" ht="15" customHeight="1" hidden="1">
      <c r="A76" s="31" t="s">
        <v>96</v>
      </c>
      <c r="B76" s="8" t="s">
        <v>51</v>
      </c>
      <c r="C76" s="19">
        <v>3737351.03</v>
      </c>
      <c r="D76" s="19">
        <v>0</v>
      </c>
      <c r="E76" s="19">
        <v>0</v>
      </c>
      <c r="F76" s="19">
        <v>3737351.03</v>
      </c>
      <c r="G76" s="19">
        <v>2734006.48</v>
      </c>
      <c r="H76" s="19">
        <v>0</v>
      </c>
      <c r="I76" s="19">
        <v>0</v>
      </c>
      <c r="J76" s="19">
        <v>2734006.48</v>
      </c>
      <c r="K76" s="20">
        <v>73.15359082018047</v>
      </c>
      <c r="L76" s="17"/>
      <c r="M76" s="22"/>
      <c r="N76" s="26" t="e">
        <f t="shared" si="1"/>
        <v>#DIV/0!</v>
      </c>
    </row>
    <row r="77" spans="1:14" s="30" customFormat="1" ht="12.75">
      <c r="A77" s="29"/>
      <c r="B77" s="16" t="s">
        <v>52</v>
      </c>
      <c r="C77" s="27">
        <f>1340396974.76-C75-C76</f>
        <v>1332536623.73</v>
      </c>
      <c r="D77" s="27">
        <f>95551054.78-D75-D76</f>
        <v>95551054.78</v>
      </c>
      <c r="E77" s="27">
        <f>510090413.13-E75-E76</f>
        <v>510090413.13</v>
      </c>
      <c r="F77" s="27">
        <f>734755506.85-F75-F76</f>
        <v>726895155.82</v>
      </c>
      <c r="G77" s="27">
        <f>502657605.66-G75-G76</f>
        <v>498093372.39</v>
      </c>
      <c r="H77" s="27">
        <f>31112687.91-H75-H76</f>
        <v>31112687.91</v>
      </c>
      <c r="I77" s="27">
        <v>181546640.07</v>
      </c>
      <c r="J77" s="27">
        <f>289998277.68-J75-J76</f>
        <v>285434044.40999997</v>
      </c>
      <c r="K77" s="28">
        <f>G77/C77*100</f>
        <v>37.37933828758497</v>
      </c>
      <c r="L77" s="29"/>
      <c r="M77" s="27">
        <f>M5+M7+M15+M20+M25+M27+M31+M36+M43+M47+M52+M54+M58+M62+M65+M68+M70</f>
        <v>474590333.15999997</v>
      </c>
      <c r="N77" s="28">
        <f>G77/M77*100</f>
        <v>104.95227938451843</v>
      </c>
    </row>
    <row r="78" spans="2:11" ht="15">
      <c r="B78" s="2"/>
      <c r="C78" s="2"/>
      <c r="D78" s="2"/>
      <c r="E78" s="2"/>
      <c r="F78" s="2"/>
      <c r="G78" s="2"/>
      <c r="H78" s="2"/>
      <c r="I78" s="2"/>
      <c r="J78" s="2"/>
      <c r="K78" s="6"/>
    </row>
    <row r="79" spans="2:9" ht="22.5" customHeight="1">
      <c r="B79" s="3"/>
      <c r="E79" s="40"/>
      <c r="F79" s="40"/>
      <c r="G79" s="40"/>
      <c r="H79" s="40"/>
      <c r="I79" s="40"/>
    </row>
    <row r="80" ht="15">
      <c r="G80" s="4"/>
    </row>
    <row r="81" spans="3:4" ht="15">
      <c r="C81" s="4"/>
      <c r="D81" s="4"/>
    </row>
  </sheetData>
  <sheetProtection/>
  <mergeCells count="5">
    <mergeCell ref="A1:N1"/>
    <mergeCell ref="C4:F4"/>
    <mergeCell ref="G4:J4"/>
    <mergeCell ref="E79:I79"/>
    <mergeCell ref="B2:K2"/>
  </mergeCells>
  <printOptions/>
  <pageMargins left="0.2362204724409449" right="0.2362204724409449" top="0.7480314960629921" bottom="0.7480314960629921" header="0.2362204724409449" footer="0.2362204724409449"/>
  <pageSetup fitToHeight="0" horizontalDpi="600" verticalDpi="600" orientation="portrait" paperSize="9" scale="56" r:id="rId1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Админ</cp:lastModifiedBy>
  <cp:lastPrinted>2022-10-10T13:43:12Z</cp:lastPrinted>
  <dcterms:created xsi:type="dcterms:W3CDTF">2021-04-12T14:52:46Z</dcterms:created>
  <dcterms:modified xsi:type="dcterms:W3CDTF">2022-10-17T08:04:13Z</dcterms:modified>
  <cp:category/>
  <cp:version/>
  <cp:contentType/>
  <cp:contentStatus/>
</cp:coreProperties>
</file>