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6.07.15" sheetId="4" r:id="rId4"/>
  </sheets>
  <definedNames/>
  <calcPr fullCalcOnLoad="1"/>
</workbook>
</file>

<file path=xl/sharedStrings.xml><?xml version="1.0" encoding="utf-8"?>
<sst xmlns="http://schemas.openxmlformats.org/spreadsheetml/2006/main" count="153" uniqueCount="29">
  <si>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</si>
  <si>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</si>
  <si>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</si>
  <si>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</si>
  <si>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</si>
  <si>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</si>
  <si>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</si>
  <si>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</si>
  <si>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</si>
  <si>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</si>
  <si>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</si>
  <si>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</si>
  <si>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</si>
  <si>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</si>
  <si>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</si>
  <si>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</si>
  <si>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</si>
  <si>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</si>
  <si>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</si>
  <si>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</si>
  <si>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</si>
  <si>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</si>
  <si>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</si>
  <si>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</si>
  <si>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</si>
  <si>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</si>
  <si>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</si>
  <si>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</si>
  <si>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Сенокошение и заготовка кормов по Лотошинскому району на 06.07.2015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</si>
</sst>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04"/>
      <c r="V1" s="104"/>
      <c r="W1" s="104"/>
    </row>
    <row r="2" spans="1:25" ht="42.75" customHeight="1" thickBot="1">
      <c r="A2" s="132" t="s">
        <v>1</v>
      </c>
      <c r="B2" s="121" t="s">
        <v>2</v>
      </c>
      <c r="C2" s="122"/>
      <c r="D2" s="123"/>
      <c r="E2" s="128" t="s">
        <v>4</v>
      </c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32" t="s">
        <v>22</v>
      </c>
      <c r="V2" s="132" t="s">
        <v>8</v>
      </c>
      <c r="W2" s="135" t="s">
        <v>9</v>
      </c>
      <c r="X2" s="117" t="s">
        <v>19</v>
      </c>
      <c r="Y2" s="118"/>
    </row>
    <row r="3" spans="1:25" ht="42.75" customHeight="1" thickBot="1">
      <c r="A3" s="133"/>
      <c r="B3" s="103"/>
      <c r="C3" s="104"/>
      <c r="D3" s="105"/>
      <c r="E3" s="106" t="s">
        <v>3</v>
      </c>
      <c r="F3" s="124"/>
      <c r="G3" s="125"/>
      <c r="H3" s="126"/>
      <c r="I3" s="106" t="s">
        <v>5</v>
      </c>
      <c r="J3" s="124"/>
      <c r="K3" s="125"/>
      <c r="L3" s="126"/>
      <c r="M3" s="106" t="s">
        <v>6</v>
      </c>
      <c r="N3" s="124"/>
      <c r="O3" s="125"/>
      <c r="P3" s="126"/>
      <c r="Q3" s="106" t="s">
        <v>7</v>
      </c>
      <c r="R3" s="124"/>
      <c r="S3" s="125"/>
      <c r="T3" s="126"/>
      <c r="U3" s="133"/>
      <c r="V3" s="133"/>
      <c r="W3" s="136"/>
      <c r="X3" s="119"/>
      <c r="Y3" s="120"/>
    </row>
    <row r="4" spans="1:25" ht="42.75" customHeight="1" thickBot="1">
      <c r="A4" s="13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4"/>
      <c r="V4" s="134"/>
      <c r="W4" s="13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7" t="s">
        <v>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04"/>
      <c r="V1" s="104"/>
      <c r="W1" s="104"/>
    </row>
    <row r="2" spans="1:25" ht="42.75" customHeight="1" thickBot="1">
      <c r="A2" s="132" t="s">
        <v>1</v>
      </c>
      <c r="B2" s="121" t="s">
        <v>2</v>
      </c>
      <c r="C2" s="122"/>
      <c r="D2" s="123"/>
      <c r="E2" s="128" t="s">
        <v>4</v>
      </c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32" t="s">
        <v>22</v>
      </c>
      <c r="V2" s="132" t="s">
        <v>8</v>
      </c>
      <c r="W2" s="135" t="s">
        <v>9</v>
      </c>
      <c r="X2" s="117" t="s">
        <v>19</v>
      </c>
      <c r="Y2" s="118"/>
    </row>
    <row r="3" spans="1:25" ht="42.75" customHeight="1" thickBot="1">
      <c r="A3" s="133"/>
      <c r="B3" s="103"/>
      <c r="C3" s="104"/>
      <c r="D3" s="105"/>
      <c r="E3" s="106" t="s">
        <v>3</v>
      </c>
      <c r="F3" s="124"/>
      <c r="G3" s="125"/>
      <c r="H3" s="126"/>
      <c r="I3" s="106" t="s">
        <v>5</v>
      </c>
      <c r="J3" s="124"/>
      <c r="K3" s="125"/>
      <c r="L3" s="126"/>
      <c r="M3" s="106" t="s">
        <v>6</v>
      </c>
      <c r="N3" s="124"/>
      <c r="O3" s="125"/>
      <c r="P3" s="126"/>
      <c r="Q3" s="106" t="s">
        <v>7</v>
      </c>
      <c r="R3" s="124"/>
      <c r="S3" s="125"/>
      <c r="T3" s="126"/>
      <c r="U3" s="133"/>
      <c r="V3" s="133"/>
      <c r="W3" s="136"/>
      <c r="X3" s="119"/>
      <c r="Y3" s="120"/>
    </row>
    <row r="4" spans="1:25" ht="42.75" customHeight="1" thickBot="1">
      <c r="A4" s="13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4"/>
      <c r="V4" s="134"/>
      <c r="W4" s="13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04"/>
      <c r="V1" s="104"/>
      <c r="W1" s="104"/>
    </row>
    <row r="2" spans="1:25" ht="42.75" customHeight="1" thickBot="1">
      <c r="A2" s="132" t="s">
        <v>1</v>
      </c>
      <c r="B2" s="121" t="s">
        <v>2</v>
      </c>
      <c r="C2" s="122"/>
      <c r="D2" s="123"/>
      <c r="E2" s="128" t="s">
        <v>4</v>
      </c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32" t="s">
        <v>22</v>
      </c>
      <c r="V2" s="132" t="s">
        <v>8</v>
      </c>
      <c r="W2" s="135" t="s">
        <v>9</v>
      </c>
      <c r="X2" s="117" t="s">
        <v>19</v>
      </c>
      <c r="Y2" s="118"/>
    </row>
    <row r="3" spans="1:25" ht="42.75" customHeight="1" thickBot="1">
      <c r="A3" s="133"/>
      <c r="B3" s="103"/>
      <c r="C3" s="104"/>
      <c r="D3" s="105"/>
      <c r="E3" s="106" t="s">
        <v>3</v>
      </c>
      <c r="F3" s="124"/>
      <c r="G3" s="125"/>
      <c r="H3" s="126"/>
      <c r="I3" s="106" t="s">
        <v>5</v>
      </c>
      <c r="J3" s="124"/>
      <c r="K3" s="125"/>
      <c r="L3" s="126"/>
      <c r="M3" s="106" t="s">
        <v>6</v>
      </c>
      <c r="N3" s="124"/>
      <c r="O3" s="125"/>
      <c r="P3" s="126"/>
      <c r="Q3" s="106" t="s">
        <v>7</v>
      </c>
      <c r="R3" s="124"/>
      <c r="S3" s="125"/>
      <c r="T3" s="126"/>
      <c r="U3" s="133"/>
      <c r="V3" s="133"/>
      <c r="W3" s="136"/>
      <c r="X3" s="119"/>
      <c r="Y3" s="120"/>
    </row>
    <row r="4" spans="1:25" ht="42.75" customHeight="1" thickBot="1">
      <c r="A4" s="13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4"/>
      <c r="V4" s="134"/>
      <c r="W4" s="13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9" sqref="F19"/>
    </sheetView>
  </sheetViews>
  <sheetFormatPr defaultColWidth="9.00390625" defaultRowHeight="12.75"/>
  <cols>
    <col min="1" max="1" width="28.625" style="2" customWidth="1"/>
    <col min="2" max="17" width="8.375" style="2" customWidth="1"/>
    <col min="18" max="20" width="8.00390625" style="2" customWidth="1"/>
    <col min="21" max="23" width="10.875" style="2" customWidth="1"/>
    <col min="24" max="16384" width="9.125" style="2" customWidth="1"/>
  </cols>
  <sheetData>
    <row r="1" spans="1:23" ht="42.75" customHeight="1" thickBot="1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04"/>
      <c r="V1" s="104"/>
      <c r="W1" s="104"/>
    </row>
    <row r="2" spans="1:23" ht="42.75" customHeight="1" thickBot="1">
      <c r="A2" s="138" t="s">
        <v>1</v>
      </c>
      <c r="B2" s="141" t="s">
        <v>2</v>
      </c>
      <c r="C2" s="142"/>
      <c r="D2" s="143"/>
      <c r="E2" s="147" t="s">
        <v>4</v>
      </c>
      <c r="F2" s="148"/>
      <c r="G2" s="148"/>
      <c r="H2" s="148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  <c r="U2" s="132" t="s">
        <v>22</v>
      </c>
      <c r="V2" s="132" t="s">
        <v>8</v>
      </c>
      <c r="W2" s="151" t="s">
        <v>9</v>
      </c>
    </row>
    <row r="3" spans="1:23" ht="42.75" customHeight="1" thickBot="1">
      <c r="A3" s="139"/>
      <c r="B3" s="144"/>
      <c r="C3" s="145"/>
      <c r="D3" s="146"/>
      <c r="E3" s="154" t="s">
        <v>3</v>
      </c>
      <c r="F3" s="155"/>
      <c r="G3" s="156"/>
      <c r="H3" s="157"/>
      <c r="I3" s="154" t="s">
        <v>5</v>
      </c>
      <c r="J3" s="155"/>
      <c r="K3" s="156"/>
      <c r="L3" s="157"/>
      <c r="M3" s="154" t="s">
        <v>6</v>
      </c>
      <c r="N3" s="155"/>
      <c r="O3" s="156"/>
      <c r="P3" s="157"/>
      <c r="Q3" s="154" t="s">
        <v>7</v>
      </c>
      <c r="R3" s="155"/>
      <c r="S3" s="156"/>
      <c r="T3" s="157"/>
      <c r="U3" s="133"/>
      <c r="V3" s="133"/>
      <c r="W3" s="152"/>
    </row>
    <row r="4" spans="1:23" ht="42.75" customHeight="1" thickBot="1">
      <c r="A4" s="14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4"/>
      <c r="V4" s="134"/>
      <c r="W4" s="153"/>
    </row>
    <row r="5" spans="1:23" s="98" customFormat="1" ht="54" customHeight="1">
      <c r="A5" s="93" t="s">
        <v>26</v>
      </c>
      <c r="B5" s="97">
        <v>2721</v>
      </c>
      <c r="C5" s="63">
        <v>620</v>
      </c>
      <c r="D5" s="64">
        <f aca="true" t="shared" si="0" ref="D5:D10">C5/B5*100</f>
        <v>22.785740536567438</v>
      </c>
      <c r="E5" s="65">
        <v>1203</v>
      </c>
      <c r="F5" s="66"/>
      <c r="G5" s="67">
        <f aca="true" t="shared" si="1" ref="G5:G10">F5/E5*100</f>
        <v>0</v>
      </c>
      <c r="H5" s="64">
        <f aca="true" t="shared" si="2" ref="H5:H10">F5*0.46</f>
        <v>0</v>
      </c>
      <c r="I5" s="65">
        <v>8955</v>
      </c>
      <c r="J5" s="66">
        <v>1610</v>
      </c>
      <c r="K5" s="67">
        <f aca="true" t="shared" si="3" ref="K5:K10">J5/I5*100</f>
        <v>17.978782802903407</v>
      </c>
      <c r="L5" s="64">
        <f aca="true" t="shared" si="4" ref="L5:L10">J5*0.34</f>
        <v>547.4000000000001</v>
      </c>
      <c r="M5" s="65">
        <v>5400</v>
      </c>
      <c r="N5" s="66">
        <v>3240</v>
      </c>
      <c r="O5" s="67">
        <f aca="true" t="shared" si="5" ref="O5:O10">N5/M5*100</f>
        <v>60</v>
      </c>
      <c r="P5" s="64">
        <f aca="true" t="shared" si="6" ref="P5:P10">N5*0.17</f>
        <v>550.8000000000001</v>
      </c>
      <c r="Q5" s="65"/>
      <c r="R5" s="66"/>
      <c r="S5" s="68"/>
      <c r="T5" s="64"/>
      <c r="U5" s="69">
        <f aca="true" t="shared" si="7" ref="U5:U10">H5+L5+P5+T5</f>
        <v>1098.2000000000003</v>
      </c>
      <c r="V5" s="70">
        <v>1646</v>
      </c>
      <c r="W5" s="71">
        <f aca="true" t="shared" si="8" ref="W5:W10">U5/V5*10</f>
        <v>6.6719319562575965</v>
      </c>
    </row>
    <row r="6" spans="1:23" s="98" customFormat="1" ht="54" customHeight="1">
      <c r="A6" s="94" t="s">
        <v>27</v>
      </c>
      <c r="B6" s="99">
        <v>3879</v>
      </c>
      <c r="C6" s="72">
        <v>1560</v>
      </c>
      <c r="D6" s="64">
        <f t="shared" si="0"/>
        <v>40.21655065738592</v>
      </c>
      <c r="E6" s="73">
        <v>1430</v>
      </c>
      <c r="F6" s="74">
        <v>430</v>
      </c>
      <c r="G6" s="67">
        <f t="shared" si="1"/>
        <v>30.069930069930066</v>
      </c>
      <c r="H6" s="64">
        <f t="shared" si="2"/>
        <v>197.8</v>
      </c>
      <c r="I6" s="73">
        <v>12025</v>
      </c>
      <c r="J6" s="74">
        <v>7777</v>
      </c>
      <c r="K6" s="67">
        <f t="shared" si="3"/>
        <v>64.67359667359668</v>
      </c>
      <c r="L6" s="64">
        <f t="shared" si="4"/>
        <v>2644.1800000000003</v>
      </c>
      <c r="M6" s="73">
        <v>8325</v>
      </c>
      <c r="N6" s="74">
        <v>2500</v>
      </c>
      <c r="O6" s="67">
        <f t="shared" si="5"/>
        <v>30.03003003003003</v>
      </c>
      <c r="P6" s="64">
        <f t="shared" si="6"/>
        <v>425.00000000000006</v>
      </c>
      <c r="Q6" s="73"/>
      <c r="R6" s="74"/>
      <c r="S6" s="68"/>
      <c r="T6" s="64"/>
      <c r="U6" s="69">
        <f t="shared" si="7"/>
        <v>3266.9800000000005</v>
      </c>
      <c r="V6" s="75">
        <v>2000</v>
      </c>
      <c r="W6" s="71">
        <f t="shared" si="8"/>
        <v>16.334900000000005</v>
      </c>
    </row>
    <row r="7" spans="1:52" s="101" customFormat="1" ht="39" customHeight="1">
      <c r="A7" s="95" t="s">
        <v>14</v>
      </c>
      <c r="B7" s="78">
        <v>2100</v>
      </c>
      <c r="C7" s="76"/>
      <c r="D7" s="77">
        <f t="shared" si="0"/>
        <v>0</v>
      </c>
      <c r="E7" s="78">
        <v>500</v>
      </c>
      <c r="F7" s="76"/>
      <c r="G7" s="67">
        <f t="shared" si="1"/>
        <v>0</v>
      </c>
      <c r="H7" s="77">
        <f t="shared" si="2"/>
        <v>0</v>
      </c>
      <c r="I7" s="78">
        <v>3000</v>
      </c>
      <c r="J7" s="76"/>
      <c r="K7" s="79">
        <f t="shared" si="3"/>
        <v>0</v>
      </c>
      <c r="L7" s="77">
        <f t="shared" si="4"/>
        <v>0</v>
      </c>
      <c r="M7" s="78">
        <v>5000</v>
      </c>
      <c r="N7" s="76"/>
      <c r="O7" s="67">
        <f t="shared" si="5"/>
        <v>0</v>
      </c>
      <c r="P7" s="77">
        <f t="shared" si="6"/>
        <v>0</v>
      </c>
      <c r="Q7" s="78"/>
      <c r="R7" s="80"/>
      <c r="S7" s="81"/>
      <c r="T7" s="77"/>
      <c r="U7" s="82">
        <f t="shared" si="7"/>
        <v>0</v>
      </c>
      <c r="V7" s="83"/>
      <c r="W7" s="71" t="e">
        <f t="shared" si="8"/>
        <v>#DIV/0!</v>
      </c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</row>
    <row r="8" spans="1:23" s="98" customFormat="1" ht="39" customHeight="1">
      <c r="A8" s="94" t="s">
        <v>15</v>
      </c>
      <c r="B8" s="99">
        <v>4000</v>
      </c>
      <c r="C8" s="72">
        <v>794</v>
      </c>
      <c r="D8" s="64">
        <f t="shared" si="0"/>
        <v>19.85</v>
      </c>
      <c r="E8" s="73">
        <v>500</v>
      </c>
      <c r="F8" s="74"/>
      <c r="G8" s="67">
        <f t="shared" si="1"/>
        <v>0</v>
      </c>
      <c r="H8" s="64">
        <f t="shared" si="2"/>
        <v>0</v>
      </c>
      <c r="I8" s="73">
        <v>8780</v>
      </c>
      <c r="J8" s="74">
        <v>2575</v>
      </c>
      <c r="K8" s="67">
        <f t="shared" si="3"/>
        <v>29.328018223234626</v>
      </c>
      <c r="L8" s="64">
        <f t="shared" si="4"/>
        <v>875.5000000000001</v>
      </c>
      <c r="M8" s="73">
        <v>10545</v>
      </c>
      <c r="N8" s="74">
        <v>1567</v>
      </c>
      <c r="O8" s="67">
        <f t="shared" si="5"/>
        <v>14.860123281175913</v>
      </c>
      <c r="P8" s="64">
        <f t="shared" si="6"/>
        <v>266.39000000000004</v>
      </c>
      <c r="Q8" s="73">
        <v>300</v>
      </c>
      <c r="R8" s="74"/>
      <c r="S8" s="68">
        <f>R8/Q8*100</f>
        <v>0</v>
      </c>
      <c r="T8" s="64">
        <f>R8*0.63</f>
        <v>0</v>
      </c>
      <c r="U8" s="69">
        <f t="shared" si="7"/>
        <v>1141.89</v>
      </c>
      <c r="V8" s="75">
        <v>1961</v>
      </c>
      <c r="W8" s="71">
        <f t="shared" si="8"/>
        <v>5.822998470168282</v>
      </c>
    </row>
    <row r="9" spans="1:23" s="98" customFormat="1" ht="39" customHeight="1" thickBot="1">
      <c r="A9" s="96" t="s">
        <v>16</v>
      </c>
      <c r="B9" s="102">
        <v>2500</v>
      </c>
      <c r="C9" s="84">
        <v>787</v>
      </c>
      <c r="D9" s="85">
        <f t="shared" si="0"/>
        <v>31.480000000000004</v>
      </c>
      <c r="E9" s="86">
        <v>1100</v>
      </c>
      <c r="F9" s="158">
        <v>57</v>
      </c>
      <c r="G9" s="87">
        <f t="shared" si="1"/>
        <v>5.181818181818182</v>
      </c>
      <c r="H9" s="85">
        <f t="shared" si="2"/>
        <v>26.220000000000002</v>
      </c>
      <c r="I9" s="86">
        <v>4000</v>
      </c>
      <c r="J9" s="158">
        <v>200</v>
      </c>
      <c r="K9" s="87">
        <f t="shared" si="3"/>
        <v>5</v>
      </c>
      <c r="L9" s="85">
        <f t="shared" si="4"/>
        <v>68</v>
      </c>
      <c r="M9" s="86">
        <v>5400</v>
      </c>
      <c r="N9" s="88">
        <v>5100</v>
      </c>
      <c r="O9" s="87">
        <f t="shared" si="5"/>
        <v>94.44444444444444</v>
      </c>
      <c r="P9" s="85">
        <f t="shared" si="6"/>
        <v>867.0000000000001</v>
      </c>
      <c r="Q9" s="86"/>
      <c r="R9" s="88"/>
      <c r="S9" s="89"/>
      <c r="T9" s="85"/>
      <c r="U9" s="90">
        <f t="shared" si="7"/>
        <v>961.2200000000001</v>
      </c>
      <c r="V9" s="91">
        <v>930</v>
      </c>
      <c r="W9" s="92">
        <f t="shared" si="8"/>
        <v>10.335698924731185</v>
      </c>
    </row>
    <row r="10" spans="1:23" s="115" customFormat="1" ht="48" customHeight="1" thickBot="1">
      <c r="A10" s="107" t="s">
        <v>17</v>
      </c>
      <c r="B10" s="108">
        <f>+B5+B6+B7+B8+B9</f>
        <v>15200</v>
      </c>
      <c r="C10" s="109">
        <f>+C5+C6+C7+C8+C9</f>
        <v>3761</v>
      </c>
      <c r="D10" s="110">
        <f t="shared" si="0"/>
        <v>24.74342105263158</v>
      </c>
      <c r="E10" s="108">
        <f>+E5+E6+E7+E8+E9</f>
        <v>4733</v>
      </c>
      <c r="F10" s="109">
        <f>SUM(F5:F9)</f>
        <v>487</v>
      </c>
      <c r="G10" s="111">
        <f t="shared" si="1"/>
        <v>10.289457004014366</v>
      </c>
      <c r="H10" s="110">
        <f t="shared" si="2"/>
        <v>224.02</v>
      </c>
      <c r="I10" s="108">
        <f>+I5+I6+I7+I8+I9</f>
        <v>36760</v>
      </c>
      <c r="J10" s="109">
        <f>+J5+J6+J7+J8+J9</f>
        <v>12162</v>
      </c>
      <c r="K10" s="111">
        <f t="shared" si="3"/>
        <v>33.08487486398259</v>
      </c>
      <c r="L10" s="110">
        <f t="shared" si="4"/>
        <v>4135.08</v>
      </c>
      <c r="M10" s="108">
        <f>+M5+M6+M7+M8+M9</f>
        <v>34670</v>
      </c>
      <c r="N10" s="109">
        <f>SUM(N5:N9)</f>
        <v>12407</v>
      </c>
      <c r="O10" s="111">
        <f t="shared" si="5"/>
        <v>35.785982117104126</v>
      </c>
      <c r="P10" s="110">
        <f t="shared" si="6"/>
        <v>2109.19</v>
      </c>
      <c r="Q10" s="108">
        <f>SUM(Q5:Q9)</f>
        <v>300</v>
      </c>
      <c r="R10" s="112">
        <f>SUM(R8:R9)</f>
        <v>0</v>
      </c>
      <c r="S10" s="112">
        <f>SUM(S8:S9)</f>
        <v>0</v>
      </c>
      <c r="T10" s="110">
        <f>R10*0.63</f>
        <v>0</v>
      </c>
      <c r="U10" s="113">
        <f t="shared" si="7"/>
        <v>6468.290000000001</v>
      </c>
      <c r="V10" s="114">
        <f>+V5+V6+V7+V8+V9</f>
        <v>6537</v>
      </c>
      <c r="W10" s="116">
        <f t="shared" si="8"/>
        <v>9.894890622609761</v>
      </c>
    </row>
  </sheetData>
  <mergeCells count="11">
    <mergeCell ref="Q3:T3"/>
    <mergeCell ref="A1:W1"/>
    <mergeCell ref="A2:A4"/>
    <mergeCell ref="B2:D3"/>
    <mergeCell ref="E2:T2"/>
    <mergeCell ref="U2:U4"/>
    <mergeCell ref="V2:V4"/>
    <mergeCell ref="W2:W4"/>
    <mergeCell ref="E3:H3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2015-07-06T08:49:47Z</dcterms:modified>
  <cp:category/>
  <cp:version/>
  <cp:contentType/>
  <cp:contentStatus/>
</cp:coreProperties>
</file>