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7.08.15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<sst xmlns="http://schemas.openxmlformats.org/spreadsheetml/2006/main" count="70" uniqueCount="28">
  <si>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</si>
  <si>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</si>
  <si>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</si>
  <si>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</si>
  <si>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</si>
  <si>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</si>
  <si>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</si>
  <si>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</si>
  <si>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</si>
  <si>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</si>
  <si>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</si>
  <si>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</si>
  <si>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</si>
  <si>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</si>
  <si>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</si>
  <si>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</si>
  <si>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</si>
  <si>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</si>
  <si>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</si>
  <si>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</si>
  <si>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</si>
  <si>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</si>
  <si>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</si>
  <si>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</si>
  <si>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</si>
  <si>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</si>
  <si>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Подготовлено площадей для озимого сева, га</t>
  </si>
  <si>
    <t>Уборка зерновых и зернобобовых культур по Лотошинскому району на 27.08.2015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</si>
</sst>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7" sqref="H17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80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58" t="s">
        <v>0</v>
      </c>
      <c r="B2" s="61" t="s">
        <v>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63"/>
      <c r="R2" s="63"/>
      <c r="S2" s="64" t="s">
        <v>21</v>
      </c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6"/>
      <c r="AL2" s="66"/>
      <c r="AM2" s="67"/>
      <c r="AN2" s="68" t="s">
        <v>20</v>
      </c>
      <c r="AO2" s="69"/>
      <c r="AP2" s="70"/>
      <c r="AQ2" s="70"/>
      <c r="AR2" s="71"/>
      <c r="AS2" s="68" t="s">
        <v>22</v>
      </c>
      <c r="AT2" s="90"/>
      <c r="AU2" s="91"/>
      <c r="AV2" s="68" t="s">
        <v>26</v>
      </c>
      <c r="AW2" s="69"/>
      <c r="AX2" s="7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59"/>
      <c r="B3" s="76" t="s">
        <v>2</v>
      </c>
      <c r="C3" s="77"/>
      <c r="D3" s="78"/>
      <c r="E3" s="79"/>
      <c r="F3" s="76" t="s">
        <v>3</v>
      </c>
      <c r="G3" s="77"/>
      <c r="H3" s="78"/>
      <c r="I3" s="79"/>
      <c r="J3" s="76" t="s">
        <v>4</v>
      </c>
      <c r="K3" s="77"/>
      <c r="L3" s="78"/>
      <c r="M3" s="79"/>
      <c r="N3" s="76" t="s">
        <v>5</v>
      </c>
      <c r="O3" s="82"/>
      <c r="P3" s="83"/>
      <c r="Q3" s="83"/>
      <c r="R3" s="84"/>
      <c r="S3" s="76" t="s">
        <v>6</v>
      </c>
      <c r="T3" s="82"/>
      <c r="U3" s="83"/>
      <c r="V3" s="84"/>
      <c r="W3" s="89" t="s">
        <v>7</v>
      </c>
      <c r="X3" s="86"/>
      <c r="Y3" s="87"/>
      <c r="Z3" s="87"/>
      <c r="AA3" s="85" t="s">
        <v>8</v>
      </c>
      <c r="AB3" s="86"/>
      <c r="AC3" s="87"/>
      <c r="AD3" s="88"/>
      <c r="AE3" s="85" t="s">
        <v>19</v>
      </c>
      <c r="AF3" s="86"/>
      <c r="AG3" s="87"/>
      <c r="AH3" s="88"/>
      <c r="AI3" s="76" t="s">
        <v>5</v>
      </c>
      <c r="AJ3" s="82"/>
      <c r="AK3" s="83"/>
      <c r="AL3" s="83"/>
      <c r="AM3" s="84"/>
      <c r="AN3" s="72"/>
      <c r="AO3" s="73"/>
      <c r="AP3" s="74"/>
      <c r="AQ3" s="74"/>
      <c r="AR3" s="75"/>
      <c r="AS3" s="92"/>
      <c r="AT3" s="93"/>
      <c r="AU3" s="94"/>
      <c r="AV3" s="72"/>
      <c r="AW3" s="73"/>
      <c r="AX3" s="7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60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167</v>
      </c>
      <c r="L5" s="29">
        <v>633.6</v>
      </c>
      <c r="M5" s="32">
        <f>L5/K5*10</f>
        <v>37.94011976047904</v>
      </c>
      <c r="N5" s="10">
        <f aca="true" t="shared" si="0" ref="N5:O8">B5+F5+J5</f>
        <v>440</v>
      </c>
      <c r="O5" s="11">
        <f t="shared" si="0"/>
        <v>167</v>
      </c>
      <c r="P5" s="12">
        <f>O5/N5*100</f>
        <v>37.95454545454545</v>
      </c>
      <c r="Q5" s="29">
        <f>D5+H5+L5</f>
        <v>633.6</v>
      </c>
      <c r="R5" s="30">
        <f>Q5/O5*10</f>
        <v>37.94011976047904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634</v>
      </c>
      <c r="Y5" s="29">
        <v>1305.2</v>
      </c>
      <c r="Z5" s="29">
        <f>Y5/X5*10</f>
        <v>20.586750788643535</v>
      </c>
      <c r="AA5" s="10">
        <v>529</v>
      </c>
      <c r="AB5" s="11"/>
      <c r="AC5" s="29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634</v>
      </c>
      <c r="AK5" s="12">
        <f>AJ5/AI5*100</f>
        <v>44.52247191011236</v>
      </c>
      <c r="AL5" s="29">
        <f>U5+Y5+AC5+AG5</f>
        <v>1305.2</v>
      </c>
      <c r="AM5" s="30">
        <f>AL5/AJ5*10</f>
        <v>20.586750788643535</v>
      </c>
      <c r="AN5" s="10">
        <f aca="true" t="shared" si="2" ref="AN5:AO9">N5+AI5</f>
        <v>1864</v>
      </c>
      <c r="AO5" s="11">
        <f t="shared" si="2"/>
        <v>801</v>
      </c>
      <c r="AP5" s="12">
        <f>AO5/AN5*100</f>
        <v>42.972103004291846</v>
      </c>
      <c r="AQ5" s="29">
        <f>Q5+AL5</f>
        <v>1938.8000000000002</v>
      </c>
      <c r="AR5" s="30">
        <f>AQ5/AO5*10</f>
        <v>24.20474406991261</v>
      </c>
      <c r="AS5" s="10">
        <v>3</v>
      </c>
      <c r="AT5" s="11">
        <v>3</v>
      </c>
      <c r="AU5" s="36">
        <v>3</v>
      </c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725</v>
      </c>
      <c r="L6" s="31">
        <v>1716</v>
      </c>
      <c r="M6" s="32">
        <f>L6/K6*10</f>
        <v>23.668965517241382</v>
      </c>
      <c r="N6" s="10">
        <f t="shared" si="0"/>
        <v>925</v>
      </c>
      <c r="O6" s="11">
        <f t="shared" si="0"/>
        <v>750</v>
      </c>
      <c r="P6" s="12">
        <f>O6/N6*100</f>
        <v>81.08108108108108</v>
      </c>
      <c r="Q6" s="29">
        <f>D6+H6+L6</f>
        <v>1811.6</v>
      </c>
      <c r="R6" s="30">
        <f>Q6/O6*10</f>
        <v>24.154666666666667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550</v>
      </c>
      <c r="Y6" s="31">
        <v>1360</v>
      </c>
      <c r="Z6" s="29">
        <f>Y6/X6*10</f>
        <v>24.727272727272727</v>
      </c>
      <c r="AA6" s="17">
        <v>450</v>
      </c>
      <c r="AB6" s="18">
        <v>95</v>
      </c>
      <c r="AC6" s="31">
        <v>237</v>
      </c>
      <c r="AD6" s="32">
        <f>AC6/AB6*10</f>
        <v>24.947368421052634</v>
      </c>
      <c r="AE6" s="17"/>
      <c r="AF6" s="18"/>
      <c r="AG6" s="19"/>
      <c r="AH6" s="14"/>
      <c r="AI6" s="10">
        <f t="shared" si="1"/>
        <v>1200</v>
      </c>
      <c r="AJ6" s="11">
        <f t="shared" si="1"/>
        <v>645</v>
      </c>
      <c r="AK6" s="12">
        <f>AJ6/AI6*100</f>
        <v>53.75</v>
      </c>
      <c r="AL6" s="29">
        <f>U6+Y6+AC6+AG6</f>
        <v>1597</v>
      </c>
      <c r="AM6" s="30">
        <f>AL6/AJ6*10</f>
        <v>24.759689922480618</v>
      </c>
      <c r="AN6" s="10">
        <f t="shared" si="2"/>
        <v>2125</v>
      </c>
      <c r="AO6" s="11">
        <f t="shared" si="2"/>
        <v>1395</v>
      </c>
      <c r="AP6" s="12">
        <f>AO6/AN6*100</f>
        <v>65.64705882352942</v>
      </c>
      <c r="AQ6" s="29">
        <f>Q6+AL6</f>
        <v>3408.6</v>
      </c>
      <c r="AR6" s="30">
        <f>AQ6/AO6*10</f>
        <v>24.434408602150537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304</v>
      </c>
      <c r="Y7" s="31">
        <v>1221</v>
      </c>
      <c r="Z7" s="29">
        <f>Y7/X7*10</f>
        <v>40.16447368421052</v>
      </c>
      <c r="AA7" s="17"/>
      <c r="AB7" s="18"/>
      <c r="AC7" s="31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304</v>
      </c>
      <c r="AK7" s="12">
        <f>AJ7/AI7*100</f>
        <v>59.84251968503938</v>
      </c>
      <c r="AL7" s="29">
        <f>U7+Y7+AC7+AG7</f>
        <v>1221</v>
      </c>
      <c r="AM7" s="30">
        <f>AL7/AJ7*10</f>
        <v>40.16447368421052</v>
      </c>
      <c r="AN7" s="10">
        <f t="shared" si="2"/>
        <v>603</v>
      </c>
      <c r="AO7" s="11">
        <f t="shared" si="2"/>
        <v>356</v>
      </c>
      <c r="AP7" s="12">
        <f>AO7/AN7*100</f>
        <v>59.03814262023217</v>
      </c>
      <c r="AQ7" s="29">
        <f>Q7+AL7</f>
        <v>1375</v>
      </c>
      <c r="AR7" s="30">
        <f>AQ7/AO7*10</f>
        <v>38.62359550561798</v>
      </c>
      <c r="AS7" s="10">
        <v>3</v>
      </c>
      <c r="AT7" s="18">
        <v>1</v>
      </c>
      <c r="AU7" s="36">
        <v>1</v>
      </c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4"/>
      <c r="C8" s="55">
        <v>46</v>
      </c>
      <c r="D8" s="56">
        <v>138</v>
      </c>
      <c r="E8" s="57">
        <f>D8/C8*10</f>
        <v>30</v>
      </c>
      <c r="F8" s="25"/>
      <c r="G8" s="22"/>
      <c r="H8" s="33"/>
      <c r="I8" s="50"/>
      <c r="J8" s="21"/>
      <c r="K8" s="22"/>
      <c r="L8" s="33"/>
      <c r="M8" s="50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80</v>
      </c>
      <c r="U8" s="33">
        <v>127.8</v>
      </c>
      <c r="V8" s="34">
        <f>U8/T8*10</f>
        <v>15.975</v>
      </c>
      <c r="W8" s="25"/>
      <c r="X8" s="22"/>
      <c r="Y8" s="33"/>
      <c r="Z8" s="33"/>
      <c r="AA8" s="21">
        <v>180</v>
      </c>
      <c r="AB8" s="22"/>
      <c r="AC8" s="33"/>
      <c r="AD8" s="50" t="e">
        <f>AC8/AB8*10</f>
        <v>#DIV/0!</v>
      </c>
      <c r="AE8" s="21"/>
      <c r="AF8" s="22"/>
      <c r="AG8" s="23"/>
      <c r="AH8" s="24"/>
      <c r="AI8" s="21">
        <f t="shared" si="1"/>
        <v>300</v>
      </c>
      <c r="AJ8" s="22">
        <f t="shared" si="1"/>
        <v>80</v>
      </c>
      <c r="AK8" s="23">
        <f>AJ8/AI8*100</f>
        <v>26.666666666666668</v>
      </c>
      <c r="AL8" s="33">
        <f>U8+Y8+AC8+AG8</f>
        <v>127.8</v>
      </c>
      <c r="AM8" s="34">
        <f>AL8/AJ8*10</f>
        <v>15.975</v>
      </c>
      <c r="AN8" s="21">
        <f t="shared" si="2"/>
        <v>300</v>
      </c>
      <c r="AO8" s="22">
        <f t="shared" si="2"/>
        <v>126</v>
      </c>
      <c r="AP8" s="23">
        <f>AO8/AN8*100</f>
        <v>42</v>
      </c>
      <c r="AQ8" s="33">
        <f>Q8+AL8</f>
        <v>265.8</v>
      </c>
      <c r="AR8" s="34">
        <f>AQ8/AO8*10</f>
        <v>21.095238095238095</v>
      </c>
      <c r="AS8" s="21">
        <v>1</v>
      </c>
      <c r="AT8" s="38">
        <v>1</v>
      </c>
      <c r="AU8" s="37">
        <v>1</v>
      </c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49" customFormat="1" ht="44.25" customHeight="1" thickBot="1">
      <c r="A9" s="39" t="s">
        <v>1</v>
      </c>
      <c r="B9" s="40">
        <f>SUM(B5:B8)</f>
        <v>55</v>
      </c>
      <c r="C9" s="52">
        <f>SUM(C5:C8)</f>
        <v>71</v>
      </c>
      <c r="D9" s="41">
        <f>SUM(D5:D8)</f>
        <v>233.6</v>
      </c>
      <c r="E9" s="45">
        <f>D9/C9*10</f>
        <v>32.901408450704224</v>
      </c>
      <c r="F9" s="40">
        <f>SUM(F5:F8)</f>
        <v>30</v>
      </c>
      <c r="G9" s="52">
        <f>SUM(G5:G8)</f>
        <v>22</v>
      </c>
      <c r="H9" s="41">
        <f>SUM(H5:H8)</f>
        <v>59</v>
      </c>
      <c r="I9" s="45">
        <f>H9/G9*10</f>
        <v>26.818181818181817</v>
      </c>
      <c r="J9" s="40">
        <f>SUM(J5:J8)</f>
        <v>1375</v>
      </c>
      <c r="K9" s="52">
        <f>SUM(K5:K8)</f>
        <v>922</v>
      </c>
      <c r="L9" s="41">
        <f>SUM(L5:L8)</f>
        <v>2444.6</v>
      </c>
      <c r="M9" s="45">
        <f>L9/K9*10</f>
        <v>26.51409978308026</v>
      </c>
      <c r="N9" s="41">
        <f>SUM(N5:N8)</f>
        <v>1460</v>
      </c>
      <c r="O9" s="52">
        <f>SUM(O5:O8)</f>
        <v>1015</v>
      </c>
      <c r="P9" s="43">
        <f>O9/N9*100</f>
        <v>69.52054794520548</v>
      </c>
      <c r="Q9" s="44">
        <f>SUM(Q5:Q8)</f>
        <v>2737.2</v>
      </c>
      <c r="R9" s="45">
        <f>Q9/O9*10</f>
        <v>26.96748768472906</v>
      </c>
      <c r="S9" s="40">
        <f>SUM(S5:S8)</f>
        <v>504</v>
      </c>
      <c r="T9" s="52">
        <f>SUM(T5:T8)</f>
        <v>80</v>
      </c>
      <c r="U9" s="51">
        <f>SUM(U5:U8)</f>
        <v>127.8</v>
      </c>
      <c r="V9" s="45">
        <f>U9/T9*10</f>
        <v>15.975</v>
      </c>
      <c r="W9" s="40">
        <f>SUM(W5:W8)</f>
        <v>1764</v>
      </c>
      <c r="X9" s="52">
        <f>SUM(X5:X8)</f>
        <v>1488</v>
      </c>
      <c r="Y9" s="51">
        <f>SUM(Y5:Y8)</f>
        <v>3886.2</v>
      </c>
      <c r="Z9" s="45">
        <f>Y9/X9*10</f>
        <v>26.116935483870964</v>
      </c>
      <c r="AA9" s="40">
        <f>SUM(AA5:AA8)</f>
        <v>1159</v>
      </c>
      <c r="AB9" s="52">
        <f>SUM(AB5:AB8)</f>
        <v>95</v>
      </c>
      <c r="AC9" s="51">
        <f>SUM(AC5:AC8)</f>
        <v>237</v>
      </c>
      <c r="AD9" s="45">
        <f>AC9/AB9*10</f>
        <v>24.947368421052634</v>
      </c>
      <c r="AE9" s="46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2">
        <f t="shared" si="1"/>
        <v>1663</v>
      </c>
      <c r="AK9" s="43">
        <f>AJ9/AI9*100</f>
        <v>48.455710955710956</v>
      </c>
      <c r="AL9" s="44">
        <f>U9+Y9+AC9+AG9</f>
        <v>4251</v>
      </c>
      <c r="AM9" s="45">
        <f>AL9/AJ9*10</f>
        <v>25.5622369212267</v>
      </c>
      <c r="AN9" s="40">
        <f t="shared" si="2"/>
        <v>4892</v>
      </c>
      <c r="AO9" s="52">
        <f t="shared" si="2"/>
        <v>2678</v>
      </c>
      <c r="AP9" s="43">
        <f>AO9/AN9*100</f>
        <v>54.74243663123467</v>
      </c>
      <c r="AQ9" s="44">
        <f>Q9+AL9</f>
        <v>6988.2</v>
      </c>
      <c r="AR9" s="44">
        <f>AQ9/AO9*10</f>
        <v>26.09484690067214</v>
      </c>
      <c r="AS9" s="40">
        <f>SUM(AS5:AS8)</f>
        <v>10</v>
      </c>
      <c r="AT9" s="41">
        <f>SUM(AT5:AT8)</f>
        <v>7</v>
      </c>
      <c r="AU9" s="47">
        <f>SUM(AU5:AU8)</f>
        <v>7</v>
      </c>
      <c r="AV9" s="41">
        <f>SUM(AV5:AV8)</f>
        <v>2725</v>
      </c>
      <c r="AW9" s="52">
        <f>SUM(AW5:AW8)</f>
        <v>2350</v>
      </c>
      <c r="AX9" s="42">
        <f>AW9/AV9*100</f>
        <v>86.23853211009175</v>
      </c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</row>
    <row r="10" ht="12.75">
      <c r="O10" s="53"/>
    </row>
  </sheetData>
  <sheetProtection/>
  <mergeCells count="16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2015-08-27T06:49:22Z</dcterms:modified>
  <cp:category/>
  <cp:version/>
  <cp:contentType/>
  <cp:contentStatus/>
</cp:coreProperties>
</file>