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41" activeTab="50"/>
  </bookViews>
  <sheets>
    <sheet name="15.06.15" sheetId="1" r:id="rId1"/>
    <sheet name="17.06.15" sheetId="2" r:id="rId2"/>
    <sheet name="22.06.15" sheetId="3" r:id="rId3"/>
    <sheet name="23.06.15" sheetId="4" r:id="rId4"/>
    <sheet name="24.06.15" sheetId="5" r:id="rId5"/>
    <sheet name="25.06.15" sheetId="6" r:id="rId6"/>
    <sheet name="29.06.15" sheetId="7" r:id="rId7"/>
    <sheet name="30.06.15" sheetId="8" r:id="rId8"/>
    <sheet name="01.07.15" sheetId="9" r:id="rId9"/>
    <sheet name="02.07.15" sheetId="10" r:id="rId10"/>
    <sheet name="03.07.15" sheetId="11" r:id="rId11"/>
    <sheet name="06.07.15" sheetId="12" r:id="rId12"/>
    <sheet name="07.07.15" sheetId="13" r:id="rId13"/>
    <sheet name="08.07.15" sheetId="14" r:id="rId14"/>
    <sheet name="09.07.15" sheetId="15" r:id="rId15"/>
    <sheet name="10.07.15" sheetId="16" r:id="rId16"/>
    <sheet name="13.07.15" sheetId="17" r:id="rId17"/>
    <sheet name="14.07.15" sheetId="18" r:id="rId18"/>
    <sheet name="15.07.15" sheetId="19" r:id="rId19"/>
    <sheet name="16.07.15" sheetId="20" r:id="rId20"/>
    <sheet name="17.07.15" sheetId="21" r:id="rId21"/>
    <sheet name="20.07.15" sheetId="22" r:id="rId22"/>
    <sheet name="21.07.15" sheetId="23" r:id="rId23"/>
    <sheet name="22.07.15" sheetId="24" r:id="rId24"/>
    <sheet name="23.07.15" sheetId="25" r:id="rId25"/>
    <sheet name="24.07.15" sheetId="26" r:id="rId26"/>
    <sheet name="27.07.15" sheetId="27" r:id="rId27"/>
    <sheet name="28.07.15 " sheetId="28" r:id="rId28"/>
    <sheet name="30.07.15" sheetId="29" r:id="rId29"/>
    <sheet name="31.07.15" sheetId="30" r:id="rId30"/>
    <sheet name="03.08.15" sheetId="31" r:id="rId31"/>
    <sheet name="04.08.15" sheetId="32" r:id="rId32"/>
    <sheet name="05.08.15" sheetId="33" r:id="rId33"/>
    <sheet name="06.08.15" sheetId="34" r:id="rId34"/>
    <sheet name="07.08.15" sheetId="35" r:id="rId35"/>
    <sheet name="10.08.15" sheetId="36" r:id="rId36"/>
    <sheet name="11.08.15" sheetId="37" r:id="rId37"/>
    <sheet name="12.08.15" sheetId="38" r:id="rId38"/>
    <sheet name="13.08.15" sheetId="39" r:id="rId39"/>
    <sheet name="14.08.15" sheetId="40" r:id="rId40"/>
    <sheet name="17.08.15" sheetId="41" r:id="rId41"/>
    <sheet name="18.08.15" sheetId="42" r:id="rId42"/>
    <sheet name="19.08.15" sheetId="43" r:id="rId43"/>
    <sheet name="20.08.15 " sheetId="44" r:id="rId44"/>
    <sheet name="21.08.15" sheetId="45" r:id="rId45"/>
    <sheet name="24.08.15" sheetId="46" r:id="rId46"/>
    <sheet name="25.08.15" sheetId="47" r:id="rId47"/>
    <sheet name="26.08.15" sheetId="48" r:id="rId48"/>
    <sheet name="27.08.15" sheetId="49" r:id="rId49"/>
    <sheet name="28.08.15" sheetId="50" r:id="rId50"/>
    <sheet name="02.09.15" sheetId="51" r:id="rId51"/>
  </sheets>
  <definedNames/>
  <calcPr fullCalcOnLoad="1"/>
</workbook>
</file>

<file path=xl/sharedStrings.xml><?xml version="1.0" encoding="utf-8"?>
<sst xmlns="http://schemas.openxmlformats.org/spreadsheetml/2006/main" count="1953" uniqueCount="80">
  <si>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</si>
  <si>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</si>
  <si>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</si>
  <si>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</si>
  <si>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</si>
  <si>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</si>
  <si>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</si>
  <si>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</si>
  <si>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</si>
  <si>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</si>
  <si>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</si>
  <si>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</si>
  <si>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</si>
  <si>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</si>
  <si>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</si>
  <si>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</si>
  <si>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</si>
  <si>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</si>
  <si>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</si>
  <si>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</si>
  <si>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</si>
  <si>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</si>
  <si>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</si>
  <si>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</si>
  <si>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</si>
  <si>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</si>
  <si>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Сенокошение и заготовка кормов по Лотошинскому району на 23.06.2015 года</t>
  </si>
  <si>
    <t>Сенокошение и заготовка кормов по Лотошинскому району на 24.06.2015 года</t>
  </si>
  <si>
    <t>Сенокошение и заготовка кормов по Лотошинскому району на 25.06.2015 года</t>
  </si>
  <si>
    <t>Сенокошение и заготовка кормов по Лотошинскому району на 29.06.2015 года</t>
  </si>
  <si>
    <t>Сенокошение и заготовка кормов по Лотошинскому району на 02.07.2015 года</t>
  </si>
  <si>
    <t>ООО "Корпорация "Агрохолдинг Русмолоко" отд."Яровое"</t>
  </si>
  <si>
    <t>Сенокошение и заготовка кормов по Лотошинскому району на 03.07.2015 года</t>
  </si>
  <si>
    <t>ООО "Корпорация "Агрохолдинг Русмолоко"                                              отд. "Вешние  воды"</t>
  </si>
  <si>
    <t>Сенокошение и заготовка кормов по Лотошинскому району на 06.07.2015 года</t>
  </si>
  <si>
    <t>Сенокошение и заготовка кормов по Лотошинскому району на 07.07.2015 года</t>
  </si>
  <si>
    <t>Итого кормов,                      т. к.ед</t>
  </si>
  <si>
    <t>На 1 условную голову,              ц. к.ед.</t>
  </si>
  <si>
    <t>% выполнения плана заготовки кормов</t>
  </si>
  <si>
    <t>Сенокошение и заготовка кормов по Лотошинскому району на 08.07.2015 года</t>
  </si>
  <si>
    <t>Сенокошение и заготовка кормов по Лотошинскому району на 09.07.2015 года</t>
  </si>
  <si>
    <t>Сенокошение и заготовка кормов по Лотошинскому району на 10.07.2015 года</t>
  </si>
  <si>
    <t>Сенокошение и заготовка кормов по Лотошинскому району на 13.07.2015 года</t>
  </si>
  <si>
    <t>Сенокошение и заготовка кормов по Лотошинскому району на 14.07.2015 года</t>
  </si>
  <si>
    <t>Сенокошение и заготовка кормов по Лотошинскому району на 15.07.2015 года</t>
  </si>
  <si>
    <t>Сенокошение и заготовка кормов по Лотошинскому району на 16.07.2015 года</t>
  </si>
  <si>
    <t>ООО "Колхоз "Заветы Ильича"</t>
  </si>
  <si>
    <t>ОАО "Совхоз имени Кирова"</t>
  </si>
  <si>
    <t>Сенокошение и заготовка кормов по Лотошинскому району на 17.07.2015 года</t>
  </si>
  <si>
    <t>Сенокошение и заготовка кормов по Лотошинскому району на 20.07.2015 года</t>
  </si>
  <si>
    <t>Сенокошение и заготовка кормов по Лотошинскому району на 21.07.2015 года</t>
  </si>
  <si>
    <t>Сенокошение и заготовка кормов по Лотошинскому району на 22.07.2015 года</t>
  </si>
  <si>
    <t>Сенокошение и заготовка кормов по Лотошинскому району на 23.07.2015 года</t>
  </si>
  <si>
    <t>Сенокошение и заготовка кормов по Лотошинскому району на 24.07.2015 года</t>
  </si>
  <si>
    <t>Сенокошение и заготовка кормов по Лотошинскому району на 27.07.2015 года</t>
  </si>
  <si>
    <t>Сенокошение и заготовка кормов по Лотошинскому району на 28.07.2015 года</t>
  </si>
  <si>
    <t>Сенокошение и заготовка кормов по Лотошинскому району на 30.07.2015 года</t>
  </si>
  <si>
    <t>Сенокошение и заготовка кормов по Лотошинскому району на 31.07.2015 года</t>
  </si>
  <si>
    <t>Сенокошение и заготовка кормов по Лотошинскому району на 03.08.2015 года</t>
  </si>
  <si>
    <t>Сенокошение и заготовка кормов по Лотошинскому району на 04.08.2015 года</t>
  </si>
  <si>
    <t>Сенокошение и заготовка кормов по Лотошинскому району на 05.08.2015 года</t>
  </si>
  <si>
    <t>Сенокошение и заготовка кормов по Лотошинскому району на 06.08.2015 года</t>
  </si>
  <si>
    <t>Сенокошение и заготовка кормов по Лотошинскому району на 07.08.2015 года</t>
  </si>
  <si>
    <t>Сенокошение и заготовка кормов по Лотошинскому району на 10.08.2015 года</t>
  </si>
  <si>
    <t>Сенокошение и заготовка кормов по Лотошинскому району на 11.08.2015 года</t>
  </si>
  <si>
    <t>Кроме того заготовлено соломы,         тонн</t>
  </si>
  <si>
    <t>Сенокошение и заготовка кормов по Лотошинскому району на 12.08.2015 года</t>
  </si>
  <si>
    <t>Сенокошение и заготовка кормов по Лотошинскому району на 13.08.2015 года</t>
  </si>
  <si>
    <t>Сенокошение и заготовка кормов по Лотошинскому району на 14.08.2015 года</t>
  </si>
  <si>
    <t>Сенокошение и заготовка кормов по Лотошинскому району на 17.08.2015 года</t>
  </si>
  <si>
    <t>Сенокошение и заготовка кормов по Лотошинскому району на 18.08.2015 года</t>
  </si>
  <si>
    <t>Сенокошение и заготовка кормов по Лотошинскому району на 19.08.2015 года</t>
  </si>
  <si>
    <t>Сенокошение и заготовка кормов по Лотошинскому району на 20.08.2015 года</t>
  </si>
  <si>
    <t>Сенокошение и заготовка кормов по Лотошинскому району на 21.08.2015 года</t>
  </si>
  <si>
    <t>Сенокошение и заготовка кормов по Лотошинскому району на 24.08.2015 года</t>
  </si>
  <si>
    <t>Сенокошение и заготовка кормов по Лотошинскому району на 25.08.2015 года</t>
  </si>
  <si>
    <t>Сенокошение и заготовка кормов по Лотошинскому району на 26.08.2015 года</t>
  </si>
  <si>
    <t>Сенокошение и заготовка кормов по Лотошинскому району на 27.08.2015 года</t>
  </si>
  <si>
    <t>Сенокошение и заготовка кормов по Лотошинскому району на 01.09.2015 года</t>
  </si>
  <si>
    <t>Сенокошение и заготовка кормов по Лотошинскому району на 02.09.2015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</si>
</sst>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4" fontId="23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164" fontId="23" fillId="24" borderId="18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164" fontId="23" fillId="24" borderId="24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164" fontId="23" fillId="24" borderId="23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25" fillId="0" borderId="20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 vertical="center" wrapText="1"/>
    </xf>
    <xf numFmtId="164" fontId="0" fillId="24" borderId="19" xfId="0" applyNumberForma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0" fillId="24" borderId="41" xfId="0" applyNumberFormat="1" applyFill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64" fontId="25" fillId="0" borderId="13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W13" sqref="W13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/>
      <c r="O5" s="24"/>
      <c r="P5" s="15">
        <f aca="true" t="shared" si="4" ref="P5:P10">N5*0.18</f>
        <v>0</v>
      </c>
      <c r="Q5" s="12"/>
      <c r="R5" s="5"/>
      <c r="S5" s="24"/>
      <c r="T5" s="15"/>
      <c r="U5" s="29">
        <f aca="true" t="shared" si="5" ref="U5:U10">H5+L5+P5+T5</f>
        <v>0</v>
      </c>
      <c r="V5" s="20">
        <v>1646</v>
      </c>
      <c r="W5" s="37">
        <f aca="true" t="shared" si="6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 t="shared" si="3"/>
        <v>960</v>
      </c>
      <c r="M6" s="13">
        <v>8325</v>
      </c>
      <c r="N6" s="3"/>
      <c r="O6" s="24"/>
      <c r="P6" s="15">
        <f t="shared" si="4"/>
        <v>0</v>
      </c>
      <c r="Q6" s="13"/>
      <c r="R6" s="3"/>
      <c r="S6" s="24"/>
      <c r="T6" s="15"/>
      <c r="U6" s="29">
        <f t="shared" si="5"/>
        <v>960</v>
      </c>
      <c r="V6" s="19">
        <v>2000</v>
      </c>
      <c r="W6" s="37">
        <f t="shared" si="6"/>
        <v>4.8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60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 t="shared" si="3"/>
        <v>165.12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165.12</v>
      </c>
      <c r="V8" s="19">
        <v>1961</v>
      </c>
      <c r="W8" s="37">
        <f t="shared" si="6"/>
        <v>0.8420193778684346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 t="shared" si="3"/>
        <v>0</v>
      </c>
      <c r="M9" s="14">
        <v>5400</v>
      </c>
      <c r="N9" s="7">
        <v>550</v>
      </c>
      <c r="O9" s="25"/>
      <c r="P9" s="16">
        <f t="shared" si="4"/>
        <v>99</v>
      </c>
      <c r="Q9" s="14"/>
      <c r="R9" s="7"/>
      <c r="S9" s="25"/>
      <c r="T9" s="16">
        <f>R9*0.85</f>
        <v>0</v>
      </c>
      <c r="U9" s="30">
        <f t="shared" si="5"/>
        <v>99</v>
      </c>
      <c r="V9" s="21">
        <v>930</v>
      </c>
      <c r="W9" s="38">
        <f t="shared" si="6"/>
        <v>1.064516129032258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11">
        <f>+E5+E6+E7+E8+E9</f>
        <v>4733</v>
      </c>
      <c r="F10" s="8"/>
      <c r="G10" s="26"/>
      <c r="H10" s="17">
        <f t="shared" si="1"/>
        <v>0</v>
      </c>
      <c r="I10" s="14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 t="shared" si="3"/>
        <v>1125.1200000000001</v>
      </c>
      <c r="M10" s="11">
        <f>+M5+M6+M7+M8+M9</f>
        <v>34670</v>
      </c>
      <c r="N10" s="8"/>
      <c r="O10" s="26"/>
      <c r="P10" s="17">
        <f t="shared" si="4"/>
        <v>0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1125.1200000000001</v>
      </c>
      <c r="V10" s="27">
        <f>+V5+V6+V7+V8+V9</f>
        <v>6537</v>
      </c>
      <c r="W10" s="39">
        <f t="shared" si="6"/>
        <v>1.7211564938044976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8" sqref="O8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2.25" customHeight="1">
      <c r="A5" s="118" t="s">
        <v>31</v>
      </c>
      <c r="B5" s="9">
        <v>2721</v>
      </c>
      <c r="C5" s="72">
        <v>445</v>
      </c>
      <c r="D5" s="15">
        <f aca="true" t="shared" si="0" ref="D5:D10">C5/B5*100</f>
        <v>16.35428151414921</v>
      </c>
      <c r="E5" s="12">
        <v>1203</v>
      </c>
      <c r="F5" s="73"/>
      <c r="G5" s="32">
        <f aca="true" t="shared" si="1" ref="G5:G10">F5/E5*100</f>
        <v>0</v>
      </c>
      <c r="H5" s="15">
        <f aca="true" t="shared" si="2" ref="H5:H10">F5*0.45</f>
        <v>0</v>
      </c>
      <c r="I5" s="12">
        <v>8955</v>
      </c>
      <c r="J5" s="73">
        <v>1430</v>
      </c>
      <c r="K5" s="32">
        <f aca="true" t="shared" si="3" ref="K5:K10">J5/I5*100</f>
        <v>15.968732551647125</v>
      </c>
      <c r="L5" s="15">
        <f aca="true" t="shared" si="4" ref="L5:L10">J5*0.32</f>
        <v>457.6</v>
      </c>
      <c r="M5" s="12">
        <v>5400</v>
      </c>
      <c r="N5" s="73">
        <v>2220</v>
      </c>
      <c r="O5" s="32">
        <f aca="true" t="shared" si="5" ref="O5:O10">N5/M5*100</f>
        <v>41.11111111111111</v>
      </c>
      <c r="P5" s="15">
        <f aca="true" t="shared" si="6" ref="P5:P10">N5*0.18</f>
        <v>399.59999999999997</v>
      </c>
      <c r="Q5" s="12"/>
      <c r="R5" s="5"/>
      <c r="S5" s="24"/>
      <c r="T5" s="15"/>
      <c r="U5" s="29">
        <f aca="true" t="shared" si="7" ref="U5:U10">H5+L5+P5+T5</f>
        <v>857.2</v>
      </c>
      <c r="V5" s="20">
        <v>1646</v>
      </c>
      <c r="W5" s="37">
        <f aca="true" t="shared" si="8" ref="W5:W10">U5/V5*10</f>
        <v>5.207776427703524</v>
      </c>
      <c r="X5" s="12"/>
      <c r="Y5" s="43">
        <v>12</v>
      </c>
    </row>
    <row r="6" spans="1:25" ht="60" customHeight="1">
      <c r="A6" s="119" t="s">
        <v>33</v>
      </c>
      <c r="B6" s="10">
        <v>3879</v>
      </c>
      <c r="C6" s="66">
        <v>1325</v>
      </c>
      <c r="D6" s="67">
        <f t="shared" si="0"/>
        <v>34.158288218613045</v>
      </c>
      <c r="E6" s="68">
        <v>1430</v>
      </c>
      <c r="F6" s="69">
        <v>281</v>
      </c>
      <c r="G6" s="32">
        <f t="shared" si="1"/>
        <v>19.65034965034965</v>
      </c>
      <c r="H6" s="15">
        <f t="shared" si="2"/>
        <v>126.45</v>
      </c>
      <c r="I6" s="68">
        <v>12025</v>
      </c>
      <c r="J6" s="69">
        <v>6297</v>
      </c>
      <c r="K6" s="71">
        <f t="shared" si="3"/>
        <v>52.36590436590437</v>
      </c>
      <c r="L6" s="15">
        <f t="shared" si="4"/>
        <v>2015.04</v>
      </c>
      <c r="M6" s="68">
        <v>8325</v>
      </c>
      <c r="N6" s="69">
        <v>2500</v>
      </c>
      <c r="O6" s="32">
        <f t="shared" si="5"/>
        <v>30.03003003003003</v>
      </c>
      <c r="P6" s="15">
        <f t="shared" si="6"/>
        <v>450</v>
      </c>
      <c r="Q6" s="13"/>
      <c r="R6" s="3"/>
      <c r="S6" s="24"/>
      <c r="T6" s="15"/>
      <c r="U6" s="29">
        <f t="shared" si="7"/>
        <v>2591.49</v>
      </c>
      <c r="V6" s="19">
        <v>2000</v>
      </c>
      <c r="W6" s="37">
        <f t="shared" si="8"/>
        <v>12.95745</v>
      </c>
      <c r="X6" s="13"/>
      <c r="Y6" s="41"/>
    </row>
    <row r="7" spans="1:54" s="50" customFormat="1" ht="39" customHeight="1">
      <c r="A7" s="120" t="s">
        <v>14</v>
      </c>
      <c r="B7" s="53">
        <v>2100</v>
      </c>
      <c r="C7" s="63"/>
      <c r="D7" s="55">
        <f t="shared" si="0"/>
        <v>0</v>
      </c>
      <c r="E7" s="53">
        <v>500</v>
      </c>
      <c r="F7" s="63"/>
      <c r="G7" s="32">
        <f t="shared" si="1"/>
        <v>0</v>
      </c>
      <c r="H7" s="15">
        <f t="shared" si="2"/>
        <v>0</v>
      </c>
      <c r="I7" s="53">
        <v>3000</v>
      </c>
      <c r="J7" s="63"/>
      <c r="K7" s="57">
        <f t="shared" si="3"/>
        <v>0</v>
      </c>
      <c r="L7" s="15">
        <f t="shared" si="4"/>
        <v>0</v>
      </c>
      <c r="M7" s="53">
        <v>5000</v>
      </c>
      <c r="N7" s="63"/>
      <c r="O7" s="32">
        <f t="shared" si="5"/>
        <v>0</v>
      </c>
      <c r="P7" s="15">
        <f t="shared" si="6"/>
        <v>0</v>
      </c>
      <c r="Q7" s="53"/>
      <c r="R7" s="54"/>
      <c r="S7" s="56"/>
      <c r="T7" s="55"/>
      <c r="U7" s="58">
        <f t="shared" si="7"/>
        <v>0</v>
      </c>
      <c r="V7" s="59"/>
      <c r="W7" s="37" t="e">
        <f t="shared" si="8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9" customHeight="1">
      <c r="A8" s="119" t="s">
        <v>47</v>
      </c>
      <c r="B8" s="10">
        <v>4000</v>
      </c>
      <c r="C8" s="66">
        <v>732</v>
      </c>
      <c r="D8" s="67">
        <f t="shared" si="0"/>
        <v>18.3</v>
      </c>
      <c r="E8" s="68">
        <v>500</v>
      </c>
      <c r="F8" s="69"/>
      <c r="G8" s="32">
        <f t="shared" si="1"/>
        <v>0</v>
      </c>
      <c r="H8" s="15">
        <f t="shared" si="2"/>
        <v>0</v>
      </c>
      <c r="I8" s="68">
        <v>8780</v>
      </c>
      <c r="J8" s="69">
        <v>2092</v>
      </c>
      <c r="K8" s="71">
        <f t="shared" si="3"/>
        <v>23.826879271070613</v>
      </c>
      <c r="L8" s="15">
        <f t="shared" si="4"/>
        <v>669.44</v>
      </c>
      <c r="M8" s="68">
        <v>10545</v>
      </c>
      <c r="N8" s="69">
        <v>1322</v>
      </c>
      <c r="O8" s="32">
        <f t="shared" si="5"/>
        <v>12.53674727358938</v>
      </c>
      <c r="P8" s="15">
        <f t="shared" si="6"/>
        <v>237.95999999999998</v>
      </c>
      <c r="Q8" s="13">
        <v>300</v>
      </c>
      <c r="R8" s="3"/>
      <c r="S8" s="24">
        <f>R8/Q8*100</f>
        <v>0</v>
      </c>
      <c r="T8" s="15">
        <f>R8*0.85</f>
        <v>0</v>
      </c>
      <c r="U8" s="29">
        <f t="shared" si="7"/>
        <v>907.4000000000001</v>
      </c>
      <c r="V8" s="19">
        <v>1961</v>
      </c>
      <c r="W8" s="37">
        <f t="shared" si="8"/>
        <v>4.627231004589495</v>
      </c>
      <c r="X8" s="13"/>
      <c r="Y8" s="41">
        <v>301</v>
      </c>
    </row>
    <row r="9" spans="1:25" ht="39" customHeight="1" thickBot="1">
      <c r="A9" s="121" t="s">
        <v>46</v>
      </c>
      <c r="B9" s="62">
        <v>2500</v>
      </c>
      <c r="C9" s="74">
        <v>567</v>
      </c>
      <c r="D9" s="16">
        <f t="shared" si="0"/>
        <v>22.68</v>
      </c>
      <c r="E9" s="14">
        <v>1100</v>
      </c>
      <c r="F9" s="65"/>
      <c r="G9" s="33">
        <f t="shared" si="1"/>
        <v>0</v>
      </c>
      <c r="H9" s="15">
        <f t="shared" si="2"/>
        <v>0</v>
      </c>
      <c r="I9" s="14">
        <v>4000</v>
      </c>
      <c r="J9" s="65"/>
      <c r="K9" s="33">
        <f t="shared" si="3"/>
        <v>0</v>
      </c>
      <c r="L9" s="15">
        <f t="shared" si="4"/>
        <v>0</v>
      </c>
      <c r="M9" s="14">
        <v>5400</v>
      </c>
      <c r="N9" s="75">
        <v>4430</v>
      </c>
      <c r="O9" s="33">
        <f t="shared" si="5"/>
        <v>82.03703703703704</v>
      </c>
      <c r="P9" s="15">
        <f t="shared" si="6"/>
        <v>797.4</v>
      </c>
      <c r="Q9" s="14"/>
      <c r="R9" s="7"/>
      <c r="S9" s="25"/>
      <c r="T9" s="16"/>
      <c r="U9" s="30">
        <f t="shared" si="7"/>
        <v>797.4</v>
      </c>
      <c r="V9" s="21">
        <v>930</v>
      </c>
      <c r="W9" s="38">
        <f t="shared" si="8"/>
        <v>8.574193548387097</v>
      </c>
      <c r="X9" s="14"/>
      <c r="Y9" s="42"/>
    </row>
    <row r="10" spans="1:25" s="86" customFormat="1" ht="48" customHeight="1" thickBot="1">
      <c r="A10" s="80" t="s">
        <v>17</v>
      </c>
      <c r="B10" s="81">
        <f>+B5+B6+B7+B8+B9</f>
        <v>15200</v>
      </c>
      <c r="C10" s="82">
        <f>+C5+C6+C7+C8+C9</f>
        <v>3069</v>
      </c>
      <c r="D10" s="83">
        <f t="shared" si="0"/>
        <v>20.19078947368421</v>
      </c>
      <c r="E10" s="81">
        <f>+E5+E6+E7+E8+E9</f>
        <v>4733</v>
      </c>
      <c r="F10" s="82">
        <f>SUM(F5:F9)</f>
        <v>281</v>
      </c>
      <c r="G10" s="84">
        <f t="shared" si="1"/>
        <v>5.937037819564758</v>
      </c>
      <c r="H10" s="83">
        <f t="shared" si="2"/>
        <v>126.45</v>
      </c>
      <c r="I10" s="81">
        <f>+I5+I6+I7+I8+I9</f>
        <v>36760</v>
      </c>
      <c r="J10" s="82">
        <f>+J5+J6+J7+J8+J9</f>
        <v>9819</v>
      </c>
      <c r="K10" s="84">
        <f t="shared" si="3"/>
        <v>26.711099020674645</v>
      </c>
      <c r="L10" s="83">
        <f t="shared" si="4"/>
        <v>3142.08</v>
      </c>
      <c r="M10" s="81">
        <f>+M5+M6+M7+M8+M9</f>
        <v>34670</v>
      </c>
      <c r="N10" s="82">
        <f>SUM(N5:N9)</f>
        <v>10472</v>
      </c>
      <c r="O10" s="84">
        <f t="shared" si="5"/>
        <v>30.204788001153737</v>
      </c>
      <c r="P10" s="83">
        <f t="shared" si="6"/>
        <v>1884.96</v>
      </c>
      <c r="Q10" s="81">
        <f>SUM(Q5:Q9)</f>
        <v>300</v>
      </c>
      <c r="R10" s="76">
        <f>SUM(R8:R9)</f>
        <v>0</v>
      </c>
      <c r="S10" s="76">
        <f>SUM(S8:S9)</f>
        <v>0</v>
      </c>
      <c r="T10" s="83">
        <f>R10*0.85</f>
        <v>0</v>
      </c>
      <c r="U10" s="77">
        <f t="shared" si="7"/>
        <v>5153.49</v>
      </c>
      <c r="V10" s="78">
        <f>+V5+V6+V7+V8+V9</f>
        <v>6537</v>
      </c>
      <c r="W10" s="79">
        <f t="shared" si="8"/>
        <v>7.883570445158329</v>
      </c>
      <c r="X10" s="81">
        <f>SUM(X5:X9)</f>
        <v>0</v>
      </c>
      <c r="Y10" s="85">
        <f>SUM(Y5:Y9)</f>
        <v>313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0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" sqref="L7"/>
    </sheetView>
  </sheetViews>
  <sheetFormatPr defaultColWidth="9.00390625" defaultRowHeight="12.75"/>
  <cols>
    <col min="1" max="1" width="28.625" style="2" customWidth="1"/>
    <col min="2" max="17" width="8.375" style="2" customWidth="1"/>
    <col min="18" max="20" width="8.00390625" style="2" customWidth="1"/>
    <col min="21" max="23" width="10.875" style="2" customWidth="1"/>
    <col min="24" max="16384" width="9.125" style="2" customWidth="1"/>
  </cols>
  <sheetData>
    <row r="1" spans="1:23" ht="42.75" customHeight="1" thickBot="1">
      <c r="A1" s="169" t="s">
        <v>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3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175" t="s">
        <v>22</v>
      </c>
      <c r="V2" s="175" t="s">
        <v>8</v>
      </c>
      <c r="W2" s="202" t="s">
        <v>9</v>
      </c>
    </row>
    <row r="3" spans="1:23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176"/>
      <c r="V3" s="176"/>
      <c r="W3" s="203"/>
    </row>
    <row r="4" spans="1:23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204"/>
    </row>
    <row r="5" spans="1:23" s="123" customFormat="1" ht="54" customHeight="1">
      <c r="A5" s="118" t="s">
        <v>31</v>
      </c>
      <c r="B5" s="122">
        <v>2721</v>
      </c>
      <c r="C5" s="87">
        <v>500</v>
      </c>
      <c r="D5" s="88">
        <f aca="true" t="shared" si="0" ref="D5:D10">C5/B5*100</f>
        <v>18.375597206909227</v>
      </c>
      <c r="E5" s="89">
        <v>1203</v>
      </c>
      <c r="F5" s="90"/>
      <c r="G5" s="91">
        <f aca="true" t="shared" si="1" ref="G5:G10">F5/E5*100</f>
        <v>0</v>
      </c>
      <c r="H5" s="88">
        <f aca="true" t="shared" si="2" ref="H5:H10">F5*0.45</f>
        <v>0</v>
      </c>
      <c r="I5" s="89">
        <v>8955</v>
      </c>
      <c r="J5" s="90">
        <v>1430</v>
      </c>
      <c r="K5" s="91">
        <f aca="true" t="shared" si="3" ref="K5:K10">J5/I5*100</f>
        <v>15.968732551647125</v>
      </c>
      <c r="L5" s="88">
        <f aca="true" t="shared" si="4" ref="L5:L10">J5*0.32</f>
        <v>457.6</v>
      </c>
      <c r="M5" s="89">
        <v>5400</v>
      </c>
      <c r="N5" s="90">
        <v>2670</v>
      </c>
      <c r="O5" s="91">
        <f aca="true" t="shared" si="5" ref="O5:O10">N5/M5*100</f>
        <v>49.44444444444444</v>
      </c>
      <c r="P5" s="88">
        <f aca="true" t="shared" si="6" ref="P5:P10">N5*0.18</f>
        <v>480.59999999999997</v>
      </c>
      <c r="Q5" s="89"/>
      <c r="R5" s="90"/>
      <c r="S5" s="92"/>
      <c r="T5" s="88"/>
      <c r="U5" s="93">
        <f aca="true" t="shared" si="7" ref="U5:U10">H5+L5+P5+T5</f>
        <v>938.2</v>
      </c>
      <c r="V5" s="94">
        <v>1646</v>
      </c>
      <c r="W5" s="95">
        <f aca="true" t="shared" si="8" ref="W5:W10">U5/V5*10</f>
        <v>5.699878493317133</v>
      </c>
    </row>
    <row r="6" spans="1:23" s="123" customFormat="1" ht="54" customHeight="1">
      <c r="A6" s="119" t="s">
        <v>33</v>
      </c>
      <c r="B6" s="124">
        <v>3879</v>
      </c>
      <c r="C6" s="96">
        <v>1325</v>
      </c>
      <c r="D6" s="88">
        <f t="shared" si="0"/>
        <v>34.158288218613045</v>
      </c>
      <c r="E6" s="97">
        <v>1430</v>
      </c>
      <c r="F6" s="98">
        <v>281</v>
      </c>
      <c r="G6" s="91">
        <f t="shared" si="1"/>
        <v>19.65034965034965</v>
      </c>
      <c r="H6" s="88">
        <f t="shared" si="2"/>
        <v>126.45</v>
      </c>
      <c r="I6" s="97">
        <v>12025</v>
      </c>
      <c r="J6" s="98">
        <v>6297</v>
      </c>
      <c r="K6" s="91">
        <f t="shared" si="3"/>
        <v>52.36590436590437</v>
      </c>
      <c r="L6" s="88">
        <f t="shared" si="4"/>
        <v>2015.04</v>
      </c>
      <c r="M6" s="97">
        <v>8325</v>
      </c>
      <c r="N6" s="98">
        <v>2500</v>
      </c>
      <c r="O6" s="91">
        <f t="shared" si="5"/>
        <v>30.03003003003003</v>
      </c>
      <c r="P6" s="88">
        <f t="shared" si="6"/>
        <v>450</v>
      </c>
      <c r="Q6" s="97"/>
      <c r="R6" s="98"/>
      <c r="S6" s="92"/>
      <c r="T6" s="88"/>
      <c r="U6" s="93">
        <f t="shared" si="7"/>
        <v>2591.49</v>
      </c>
      <c r="V6" s="99">
        <v>2000</v>
      </c>
      <c r="W6" s="95">
        <f t="shared" si="8"/>
        <v>12.95745</v>
      </c>
    </row>
    <row r="7" spans="1:52" s="126" customFormat="1" ht="39" customHeight="1">
      <c r="A7" s="120" t="s">
        <v>14</v>
      </c>
      <c r="B7" s="102">
        <v>2100</v>
      </c>
      <c r="C7" s="100"/>
      <c r="D7" s="101">
        <f t="shared" si="0"/>
        <v>0</v>
      </c>
      <c r="E7" s="102">
        <v>500</v>
      </c>
      <c r="F7" s="100"/>
      <c r="G7" s="91">
        <f t="shared" si="1"/>
        <v>0</v>
      </c>
      <c r="H7" s="88">
        <f t="shared" si="2"/>
        <v>0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0"/>
      <c r="O7" s="91">
        <f t="shared" si="5"/>
        <v>0</v>
      </c>
      <c r="P7" s="88">
        <f t="shared" si="6"/>
        <v>0</v>
      </c>
      <c r="Q7" s="102"/>
      <c r="R7" s="104"/>
      <c r="S7" s="105"/>
      <c r="T7" s="101"/>
      <c r="U7" s="106">
        <f t="shared" si="7"/>
        <v>0</v>
      </c>
      <c r="V7" s="107"/>
      <c r="W7" s="95" t="e">
        <f t="shared" si="8"/>
        <v>#DIV/0!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</row>
    <row r="8" spans="1:23" s="123" customFormat="1" ht="39" customHeight="1">
      <c r="A8" s="119" t="s">
        <v>47</v>
      </c>
      <c r="B8" s="124">
        <v>4000</v>
      </c>
      <c r="C8" s="96">
        <v>763</v>
      </c>
      <c r="D8" s="88">
        <f t="shared" si="0"/>
        <v>19.075</v>
      </c>
      <c r="E8" s="97">
        <v>500</v>
      </c>
      <c r="F8" s="98"/>
      <c r="G8" s="91">
        <f t="shared" si="1"/>
        <v>0</v>
      </c>
      <c r="H8" s="88">
        <f t="shared" si="2"/>
        <v>0</v>
      </c>
      <c r="I8" s="97">
        <v>8780</v>
      </c>
      <c r="J8" s="98">
        <v>2092</v>
      </c>
      <c r="K8" s="91">
        <f t="shared" si="3"/>
        <v>23.826879271070613</v>
      </c>
      <c r="L8" s="88">
        <f t="shared" si="4"/>
        <v>669.44</v>
      </c>
      <c r="M8" s="97">
        <v>10545</v>
      </c>
      <c r="N8" s="98">
        <v>1567</v>
      </c>
      <c r="O8" s="91">
        <f t="shared" si="5"/>
        <v>14.860123281175913</v>
      </c>
      <c r="P8" s="88">
        <f t="shared" si="6"/>
        <v>282.06</v>
      </c>
      <c r="Q8" s="97">
        <v>300</v>
      </c>
      <c r="R8" s="98"/>
      <c r="S8" s="92">
        <f>R8/Q8*100</f>
        <v>0</v>
      </c>
      <c r="T8" s="88">
        <f>R8*0.85</f>
        <v>0</v>
      </c>
      <c r="U8" s="93">
        <f t="shared" si="7"/>
        <v>951.5</v>
      </c>
      <c r="V8" s="99">
        <v>1961</v>
      </c>
      <c r="W8" s="95">
        <f t="shared" si="8"/>
        <v>4.852116267210606</v>
      </c>
    </row>
    <row r="9" spans="1:23" s="123" customFormat="1" ht="39" customHeight="1" thickBot="1">
      <c r="A9" s="121" t="s">
        <v>46</v>
      </c>
      <c r="B9" s="127">
        <v>2500</v>
      </c>
      <c r="C9" s="108">
        <v>622</v>
      </c>
      <c r="D9" s="109">
        <f t="shared" si="0"/>
        <v>24.88</v>
      </c>
      <c r="E9" s="110">
        <v>1100</v>
      </c>
      <c r="F9" s="111"/>
      <c r="G9" s="112">
        <f t="shared" si="1"/>
        <v>0</v>
      </c>
      <c r="H9" s="88">
        <f t="shared" si="2"/>
        <v>0</v>
      </c>
      <c r="I9" s="110">
        <v>4000</v>
      </c>
      <c r="J9" s="111"/>
      <c r="K9" s="112">
        <f t="shared" si="3"/>
        <v>0</v>
      </c>
      <c r="L9" s="88">
        <f t="shared" si="4"/>
        <v>0</v>
      </c>
      <c r="M9" s="110">
        <v>5400</v>
      </c>
      <c r="N9" s="113">
        <v>4662</v>
      </c>
      <c r="O9" s="112">
        <f t="shared" si="5"/>
        <v>86.33333333333333</v>
      </c>
      <c r="P9" s="88">
        <f t="shared" si="6"/>
        <v>839.16</v>
      </c>
      <c r="Q9" s="110"/>
      <c r="R9" s="113"/>
      <c r="S9" s="114"/>
      <c r="T9" s="109"/>
      <c r="U9" s="115">
        <f t="shared" si="7"/>
        <v>839.16</v>
      </c>
      <c r="V9" s="116">
        <v>930</v>
      </c>
      <c r="W9" s="117">
        <f t="shared" si="8"/>
        <v>9.023225806451613</v>
      </c>
    </row>
    <row r="10" spans="1:23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3210</v>
      </c>
      <c r="D10" s="131">
        <f t="shared" si="0"/>
        <v>21.11842105263158</v>
      </c>
      <c r="E10" s="129">
        <f>+E5+E6+E7+E8+E9</f>
        <v>4733</v>
      </c>
      <c r="F10" s="130">
        <f>SUM(F5:F9)</f>
        <v>281</v>
      </c>
      <c r="G10" s="132">
        <f t="shared" si="1"/>
        <v>5.937037819564758</v>
      </c>
      <c r="H10" s="131">
        <f t="shared" si="2"/>
        <v>126.45</v>
      </c>
      <c r="I10" s="129">
        <f>+I5+I6+I7+I8+I9</f>
        <v>36760</v>
      </c>
      <c r="J10" s="130">
        <f>+J5+J6+J7+J8+J9</f>
        <v>9819</v>
      </c>
      <c r="K10" s="132">
        <f t="shared" si="3"/>
        <v>26.711099020674645</v>
      </c>
      <c r="L10" s="131">
        <f t="shared" si="4"/>
        <v>3142.08</v>
      </c>
      <c r="M10" s="129">
        <f>+M5+M6+M7+M8+M9</f>
        <v>34670</v>
      </c>
      <c r="N10" s="130">
        <f>SUM(N5:N9)</f>
        <v>11399</v>
      </c>
      <c r="O10" s="132">
        <f t="shared" si="5"/>
        <v>32.87856936832997</v>
      </c>
      <c r="P10" s="131">
        <f t="shared" si="6"/>
        <v>2051.8199999999997</v>
      </c>
      <c r="Q10" s="129">
        <f>SUM(Q5:Q9)</f>
        <v>300</v>
      </c>
      <c r="R10" s="133">
        <f>SUM(R8:R9)</f>
        <v>0</v>
      </c>
      <c r="S10" s="133">
        <f>SUM(S8:S9)</f>
        <v>0</v>
      </c>
      <c r="T10" s="131">
        <f>R10*0.85</f>
        <v>0</v>
      </c>
      <c r="U10" s="134">
        <f t="shared" si="7"/>
        <v>5320.349999999999</v>
      </c>
      <c r="V10" s="135">
        <f>+V5+V6+V7+V8+V9</f>
        <v>6537</v>
      </c>
      <c r="W10" s="137">
        <f t="shared" si="8"/>
        <v>8.138825149150986</v>
      </c>
    </row>
  </sheetData>
  <mergeCells count="11"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0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28.625" style="2" customWidth="1"/>
    <col min="2" max="17" width="8.375" style="2" customWidth="1"/>
    <col min="18" max="20" width="8.00390625" style="2" customWidth="1"/>
    <col min="21" max="23" width="10.875" style="2" customWidth="1"/>
    <col min="24" max="16384" width="9.125" style="2" customWidth="1"/>
  </cols>
  <sheetData>
    <row r="1" spans="1:23" ht="42.75" customHeight="1" thickBot="1">
      <c r="A1" s="169" t="s">
        <v>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3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175" t="s">
        <v>22</v>
      </c>
      <c r="V2" s="175" t="s">
        <v>8</v>
      </c>
      <c r="W2" s="202" t="s">
        <v>9</v>
      </c>
    </row>
    <row r="3" spans="1:23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176"/>
      <c r="V3" s="176"/>
      <c r="W3" s="203"/>
    </row>
    <row r="4" spans="1:23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204"/>
    </row>
    <row r="5" spans="1:23" s="123" customFormat="1" ht="54" customHeight="1">
      <c r="A5" s="118" t="s">
        <v>31</v>
      </c>
      <c r="B5" s="122">
        <v>2721</v>
      </c>
      <c r="C5" s="87">
        <v>620</v>
      </c>
      <c r="D5" s="88">
        <f aca="true" t="shared" si="0" ref="D5:D10">C5/B5*100</f>
        <v>22.785740536567438</v>
      </c>
      <c r="E5" s="89">
        <v>1203</v>
      </c>
      <c r="F5" s="90"/>
      <c r="G5" s="91">
        <f aca="true" t="shared" si="1" ref="G5:G10">F5/E5*100</f>
        <v>0</v>
      </c>
      <c r="H5" s="88">
        <f aca="true" t="shared" si="2" ref="H5:H10">F5*0.45</f>
        <v>0</v>
      </c>
      <c r="I5" s="89">
        <v>8955</v>
      </c>
      <c r="J5" s="90">
        <v>1610</v>
      </c>
      <c r="K5" s="91">
        <f aca="true" t="shared" si="3" ref="K5:K10">J5/I5*100</f>
        <v>17.978782802903407</v>
      </c>
      <c r="L5" s="88">
        <f aca="true" t="shared" si="4" ref="L5:L10">J5*0.32</f>
        <v>515.2</v>
      </c>
      <c r="M5" s="89">
        <v>5400</v>
      </c>
      <c r="N5" s="90">
        <v>3240</v>
      </c>
      <c r="O5" s="91">
        <f aca="true" t="shared" si="5" ref="O5:O10">N5/M5*100</f>
        <v>60</v>
      </c>
      <c r="P5" s="88">
        <f aca="true" t="shared" si="6" ref="P5:P10">N5*0.18</f>
        <v>583.1999999999999</v>
      </c>
      <c r="Q5" s="89"/>
      <c r="R5" s="90"/>
      <c r="S5" s="92"/>
      <c r="T5" s="88"/>
      <c r="U5" s="93">
        <f aca="true" t="shared" si="7" ref="U5:U10">H5+L5+P5+T5</f>
        <v>1098.4</v>
      </c>
      <c r="V5" s="94">
        <v>1646</v>
      </c>
      <c r="W5" s="95">
        <f aca="true" t="shared" si="8" ref="W5:W10">U5/V5*10</f>
        <v>6.67314702308627</v>
      </c>
    </row>
    <row r="6" spans="1:23" s="123" customFormat="1" ht="54" customHeight="1">
      <c r="A6" s="119" t="s">
        <v>33</v>
      </c>
      <c r="B6" s="124">
        <v>3879</v>
      </c>
      <c r="C6" s="96">
        <v>1560</v>
      </c>
      <c r="D6" s="88">
        <f t="shared" si="0"/>
        <v>40.21655065738592</v>
      </c>
      <c r="E6" s="97">
        <v>1430</v>
      </c>
      <c r="F6" s="98">
        <v>430</v>
      </c>
      <c r="G6" s="91">
        <f t="shared" si="1"/>
        <v>30.069930069930066</v>
      </c>
      <c r="H6" s="88">
        <f t="shared" si="2"/>
        <v>193.5</v>
      </c>
      <c r="I6" s="97">
        <v>12025</v>
      </c>
      <c r="J6" s="98">
        <v>7777</v>
      </c>
      <c r="K6" s="91">
        <f t="shared" si="3"/>
        <v>64.67359667359668</v>
      </c>
      <c r="L6" s="88">
        <f t="shared" si="4"/>
        <v>2488.64</v>
      </c>
      <c r="M6" s="97">
        <v>8325</v>
      </c>
      <c r="N6" s="98">
        <v>2500</v>
      </c>
      <c r="O6" s="91">
        <f t="shared" si="5"/>
        <v>30.03003003003003</v>
      </c>
      <c r="P6" s="88">
        <f t="shared" si="6"/>
        <v>450</v>
      </c>
      <c r="Q6" s="97"/>
      <c r="R6" s="98"/>
      <c r="S6" s="92"/>
      <c r="T6" s="88"/>
      <c r="U6" s="93">
        <f t="shared" si="7"/>
        <v>3132.14</v>
      </c>
      <c r="V6" s="99">
        <v>2000</v>
      </c>
      <c r="W6" s="95">
        <f t="shared" si="8"/>
        <v>15.660699999999999</v>
      </c>
    </row>
    <row r="7" spans="1:52" s="126" customFormat="1" ht="39" customHeight="1">
      <c r="A7" s="120" t="s">
        <v>14</v>
      </c>
      <c r="B7" s="102">
        <v>2100</v>
      </c>
      <c r="C7" s="100"/>
      <c r="D7" s="101">
        <f t="shared" si="0"/>
        <v>0</v>
      </c>
      <c r="E7" s="102">
        <v>500</v>
      </c>
      <c r="F7" s="100"/>
      <c r="G7" s="91">
        <f t="shared" si="1"/>
        <v>0</v>
      </c>
      <c r="H7" s="88">
        <f t="shared" si="2"/>
        <v>0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0"/>
      <c r="O7" s="91">
        <f t="shared" si="5"/>
        <v>0</v>
      </c>
      <c r="P7" s="88">
        <f t="shared" si="6"/>
        <v>0</v>
      </c>
      <c r="Q7" s="102"/>
      <c r="R7" s="104"/>
      <c r="S7" s="105"/>
      <c r="T7" s="101"/>
      <c r="U7" s="106">
        <f t="shared" si="7"/>
        <v>0</v>
      </c>
      <c r="V7" s="107"/>
      <c r="W7" s="95" t="e">
        <f t="shared" si="8"/>
        <v>#DIV/0!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</row>
    <row r="8" spans="1:23" s="123" customFormat="1" ht="39" customHeight="1">
      <c r="A8" s="119" t="s">
        <v>47</v>
      </c>
      <c r="B8" s="124">
        <v>4000</v>
      </c>
      <c r="C8" s="96">
        <v>794</v>
      </c>
      <c r="D8" s="88">
        <f t="shared" si="0"/>
        <v>19.85</v>
      </c>
      <c r="E8" s="97">
        <v>500</v>
      </c>
      <c r="F8" s="98"/>
      <c r="G8" s="91">
        <f t="shared" si="1"/>
        <v>0</v>
      </c>
      <c r="H8" s="88">
        <f t="shared" si="2"/>
        <v>0</v>
      </c>
      <c r="I8" s="97">
        <v>8780</v>
      </c>
      <c r="J8" s="98">
        <v>2575</v>
      </c>
      <c r="K8" s="91">
        <f t="shared" si="3"/>
        <v>29.328018223234626</v>
      </c>
      <c r="L8" s="88">
        <f t="shared" si="4"/>
        <v>824</v>
      </c>
      <c r="M8" s="97">
        <v>10545</v>
      </c>
      <c r="N8" s="98">
        <v>1567</v>
      </c>
      <c r="O8" s="91">
        <f t="shared" si="5"/>
        <v>14.860123281175913</v>
      </c>
      <c r="P8" s="88">
        <f t="shared" si="6"/>
        <v>282.06</v>
      </c>
      <c r="Q8" s="97">
        <v>300</v>
      </c>
      <c r="R8" s="98"/>
      <c r="S8" s="92">
        <f>R8/Q8*100</f>
        <v>0</v>
      </c>
      <c r="T8" s="88">
        <f>R8*0.85</f>
        <v>0</v>
      </c>
      <c r="U8" s="93">
        <f t="shared" si="7"/>
        <v>1106.06</v>
      </c>
      <c r="V8" s="99">
        <v>1961</v>
      </c>
      <c r="W8" s="95">
        <f t="shared" si="8"/>
        <v>5.640285568587455</v>
      </c>
    </row>
    <row r="9" spans="1:23" s="123" customFormat="1" ht="39" customHeight="1" thickBot="1">
      <c r="A9" s="121" t="s">
        <v>46</v>
      </c>
      <c r="B9" s="127">
        <v>2500</v>
      </c>
      <c r="C9" s="108">
        <v>787</v>
      </c>
      <c r="D9" s="109">
        <f t="shared" si="0"/>
        <v>31.480000000000004</v>
      </c>
      <c r="E9" s="110">
        <v>1100</v>
      </c>
      <c r="F9" s="138">
        <v>57</v>
      </c>
      <c r="G9" s="112">
        <f t="shared" si="1"/>
        <v>5.181818181818182</v>
      </c>
      <c r="H9" s="88">
        <f t="shared" si="2"/>
        <v>25.650000000000002</v>
      </c>
      <c r="I9" s="110">
        <v>4000</v>
      </c>
      <c r="J9" s="138">
        <v>200</v>
      </c>
      <c r="K9" s="112">
        <f t="shared" si="3"/>
        <v>5</v>
      </c>
      <c r="L9" s="88">
        <f t="shared" si="4"/>
        <v>64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4"/>
      <c r="T9" s="109"/>
      <c r="U9" s="115">
        <f t="shared" si="7"/>
        <v>1007.65</v>
      </c>
      <c r="V9" s="116">
        <v>930</v>
      </c>
      <c r="W9" s="117">
        <f t="shared" si="8"/>
        <v>10.83494623655914</v>
      </c>
    </row>
    <row r="10" spans="1:23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3761</v>
      </c>
      <c r="D10" s="131">
        <f t="shared" si="0"/>
        <v>24.74342105263158</v>
      </c>
      <c r="E10" s="129">
        <f>+E5+E6+E7+E8+E9</f>
        <v>4733</v>
      </c>
      <c r="F10" s="130">
        <f>SUM(F5:F9)</f>
        <v>487</v>
      </c>
      <c r="G10" s="132">
        <f t="shared" si="1"/>
        <v>10.289457004014366</v>
      </c>
      <c r="H10" s="131">
        <f t="shared" si="2"/>
        <v>219.15</v>
      </c>
      <c r="I10" s="129">
        <f>+I5+I6+I7+I8+I9</f>
        <v>36760</v>
      </c>
      <c r="J10" s="130">
        <f>+J5+J6+J7+J8+J9</f>
        <v>12162</v>
      </c>
      <c r="K10" s="132">
        <f t="shared" si="3"/>
        <v>33.08487486398259</v>
      </c>
      <c r="L10" s="131">
        <f t="shared" si="4"/>
        <v>3891.84</v>
      </c>
      <c r="M10" s="129">
        <f>+M5+M6+M7+M8+M9</f>
        <v>34670</v>
      </c>
      <c r="N10" s="130">
        <f>SUM(N5:N9)</f>
        <v>12407</v>
      </c>
      <c r="O10" s="132">
        <f t="shared" si="5"/>
        <v>35.785982117104126</v>
      </c>
      <c r="P10" s="131">
        <f t="shared" si="6"/>
        <v>2233.2599999999998</v>
      </c>
      <c r="Q10" s="129">
        <f>SUM(Q5:Q9)</f>
        <v>300</v>
      </c>
      <c r="R10" s="133">
        <f>SUM(R8:R9)</f>
        <v>0</v>
      </c>
      <c r="S10" s="133">
        <f>SUM(S8:S9)</f>
        <v>0</v>
      </c>
      <c r="T10" s="131">
        <f>R10*0.85</f>
        <v>0</v>
      </c>
      <c r="U10" s="134">
        <f t="shared" si="7"/>
        <v>6344.25</v>
      </c>
      <c r="V10" s="135">
        <f>+V5+V6+V7+V8+V9</f>
        <v>6537</v>
      </c>
      <c r="W10" s="137">
        <f t="shared" si="8"/>
        <v>9.705139972464433</v>
      </c>
    </row>
  </sheetData>
  <mergeCells count="11"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  <mergeCell ref="E3:H3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R15" sqref="R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680</v>
      </c>
      <c r="D5" s="88">
        <f aca="true" t="shared" si="0" ref="D5:D10">C5/B5*100</f>
        <v>24.990812201396544</v>
      </c>
      <c r="E5" s="89">
        <v>1203</v>
      </c>
      <c r="F5" s="90">
        <v>70</v>
      </c>
      <c r="G5" s="91">
        <f aca="true" t="shared" si="1" ref="G5:G10">F5/E5*100</f>
        <v>5.818786367414797</v>
      </c>
      <c r="H5" s="88">
        <f aca="true" t="shared" si="2" ref="H5:H10">F5*0.45</f>
        <v>31.5</v>
      </c>
      <c r="I5" s="89">
        <v>8955</v>
      </c>
      <c r="J5" s="90">
        <v>1890</v>
      </c>
      <c r="K5" s="91">
        <f aca="true" t="shared" si="3" ref="K5:K10">J5/I5*100</f>
        <v>21.105527638190953</v>
      </c>
      <c r="L5" s="88">
        <f aca="true" t="shared" si="4" ref="L5:L10">J5*0.32</f>
        <v>604.8000000000001</v>
      </c>
      <c r="M5" s="89">
        <v>5400</v>
      </c>
      <c r="N5" s="90">
        <v>3240</v>
      </c>
      <c r="O5" s="91">
        <f aca="true" t="shared" si="5" ref="O5:O10">N5/M5*100</f>
        <v>60</v>
      </c>
      <c r="P5" s="88">
        <f aca="true" t="shared" si="6" ref="P5:P10">N5*0.18</f>
        <v>583.1999999999999</v>
      </c>
      <c r="Q5" s="89"/>
      <c r="R5" s="90"/>
      <c r="S5" s="91"/>
      <c r="T5" s="88"/>
      <c r="U5" s="93">
        <f aca="true" t="shared" si="7" ref="U5:U10">(F5+J5+N5+R5)/(E5+I5+M5+Q5)*100</f>
        <v>33.423319192698294</v>
      </c>
      <c r="V5" s="93">
        <f aca="true" t="shared" si="8" ref="V5:V10">H5+L5+P5+T5</f>
        <v>1219.5</v>
      </c>
      <c r="W5" s="94">
        <v>1646</v>
      </c>
      <c r="X5" s="95">
        <f aca="true" t="shared" si="9" ref="X5:X10">V5/W5*10</f>
        <v>7.408869987849331</v>
      </c>
    </row>
    <row r="6" spans="1:24" s="123" customFormat="1" ht="67.5" customHeight="1">
      <c r="A6" s="119" t="s">
        <v>33</v>
      </c>
      <c r="B6" s="124">
        <v>3879</v>
      </c>
      <c r="C6" s="96">
        <v>1625</v>
      </c>
      <c r="D6" s="88">
        <f t="shared" si="0"/>
        <v>41.892240268110335</v>
      </c>
      <c r="E6" s="97">
        <v>1430</v>
      </c>
      <c r="F6" s="98">
        <v>457</v>
      </c>
      <c r="G6" s="91">
        <f t="shared" si="1"/>
        <v>31.95804195804196</v>
      </c>
      <c r="H6" s="88">
        <f t="shared" si="2"/>
        <v>205.65</v>
      </c>
      <c r="I6" s="97">
        <v>12025</v>
      </c>
      <c r="J6" s="98">
        <v>8150</v>
      </c>
      <c r="K6" s="91">
        <f t="shared" si="3"/>
        <v>67.77546777546777</v>
      </c>
      <c r="L6" s="88">
        <f t="shared" si="4"/>
        <v>2608</v>
      </c>
      <c r="M6" s="97">
        <v>8325</v>
      </c>
      <c r="N6" s="98">
        <v>2500</v>
      </c>
      <c r="O6" s="91">
        <f t="shared" si="5"/>
        <v>30.03003003003003</v>
      </c>
      <c r="P6" s="88">
        <f t="shared" si="6"/>
        <v>450</v>
      </c>
      <c r="Q6" s="97"/>
      <c r="R6" s="98"/>
      <c r="S6" s="91"/>
      <c r="T6" s="88"/>
      <c r="U6" s="93">
        <f t="shared" si="7"/>
        <v>50.99632690541781</v>
      </c>
      <c r="V6" s="93">
        <f t="shared" si="8"/>
        <v>3263.65</v>
      </c>
      <c r="W6" s="99">
        <v>2000</v>
      </c>
      <c r="X6" s="95">
        <f t="shared" si="9"/>
        <v>16.31825</v>
      </c>
    </row>
    <row r="7" spans="1:53" s="126" customFormat="1" ht="39" customHeight="1">
      <c r="A7" s="120" t="s">
        <v>14</v>
      </c>
      <c r="B7" s="102">
        <v>2100</v>
      </c>
      <c r="C7" s="100"/>
      <c r="D7" s="101">
        <f t="shared" si="0"/>
        <v>0</v>
      </c>
      <c r="E7" s="102">
        <v>500</v>
      </c>
      <c r="F7" s="100"/>
      <c r="G7" s="91">
        <f t="shared" si="1"/>
        <v>0</v>
      </c>
      <c r="H7" s="88">
        <f t="shared" si="2"/>
        <v>0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0"/>
      <c r="O7" s="91">
        <f t="shared" si="5"/>
        <v>0</v>
      </c>
      <c r="P7" s="88">
        <f t="shared" si="6"/>
        <v>0</v>
      </c>
      <c r="Q7" s="102"/>
      <c r="R7" s="104"/>
      <c r="S7" s="103"/>
      <c r="T7" s="101"/>
      <c r="U7" s="93">
        <f t="shared" si="7"/>
        <v>0</v>
      </c>
      <c r="V7" s="106">
        <f t="shared" si="8"/>
        <v>0</v>
      </c>
      <c r="W7" s="107"/>
      <c r="X7" s="95" t="e">
        <f t="shared" si="9"/>
        <v>#DIV/0!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1184</v>
      </c>
      <c r="D8" s="88">
        <f t="shared" si="0"/>
        <v>29.599999999999998</v>
      </c>
      <c r="E8" s="97">
        <v>500</v>
      </c>
      <c r="F8" s="98"/>
      <c r="G8" s="91">
        <f t="shared" si="1"/>
        <v>0</v>
      </c>
      <c r="H8" s="88">
        <f t="shared" si="2"/>
        <v>0</v>
      </c>
      <c r="I8" s="97">
        <v>8780</v>
      </c>
      <c r="J8" s="98">
        <v>2575</v>
      </c>
      <c r="K8" s="91">
        <f t="shared" si="3"/>
        <v>29.328018223234626</v>
      </c>
      <c r="L8" s="88">
        <f t="shared" si="4"/>
        <v>824</v>
      </c>
      <c r="M8" s="97">
        <v>10545</v>
      </c>
      <c r="N8" s="98">
        <v>1677</v>
      </c>
      <c r="O8" s="91">
        <f t="shared" si="5"/>
        <v>15.903271692745378</v>
      </c>
      <c r="P8" s="88">
        <f t="shared" si="6"/>
        <v>301.86</v>
      </c>
      <c r="Q8" s="97">
        <v>300</v>
      </c>
      <c r="R8" s="98">
        <v>7</v>
      </c>
      <c r="S8" s="91">
        <f>R8/Q8*100</f>
        <v>2.3333333333333335</v>
      </c>
      <c r="T8" s="88">
        <f>R8*0.85</f>
        <v>5.95</v>
      </c>
      <c r="U8" s="93">
        <f t="shared" si="7"/>
        <v>21.16273291925466</v>
      </c>
      <c r="V8" s="93">
        <f t="shared" si="8"/>
        <v>1131.8100000000002</v>
      </c>
      <c r="W8" s="99">
        <v>1961</v>
      </c>
      <c r="X8" s="95">
        <f t="shared" si="9"/>
        <v>5.771596124426313</v>
      </c>
    </row>
    <row r="9" spans="1:24" s="123" customFormat="1" ht="39" customHeight="1" thickBot="1">
      <c r="A9" s="121" t="s">
        <v>46</v>
      </c>
      <c r="B9" s="127">
        <v>2500</v>
      </c>
      <c r="C9" s="108">
        <v>842</v>
      </c>
      <c r="D9" s="109">
        <f t="shared" si="0"/>
        <v>33.68</v>
      </c>
      <c r="E9" s="110">
        <v>1100</v>
      </c>
      <c r="F9" s="138">
        <v>75</v>
      </c>
      <c r="G9" s="112">
        <f t="shared" si="1"/>
        <v>6.8181818181818175</v>
      </c>
      <c r="H9" s="88">
        <f t="shared" si="2"/>
        <v>33.75</v>
      </c>
      <c r="I9" s="110">
        <v>4000</v>
      </c>
      <c r="J9" s="138">
        <v>415</v>
      </c>
      <c r="K9" s="112">
        <f t="shared" si="3"/>
        <v>10.375</v>
      </c>
      <c r="L9" s="88">
        <f t="shared" si="4"/>
        <v>132.8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53.23809523809524</v>
      </c>
      <c r="V9" s="115">
        <f t="shared" si="8"/>
        <v>1084.55</v>
      </c>
      <c r="W9" s="116">
        <v>930</v>
      </c>
      <c r="X9" s="117">
        <f t="shared" si="9"/>
        <v>11.661827956989246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4331</v>
      </c>
      <c r="D10" s="131">
        <f t="shared" si="0"/>
        <v>28.49342105263158</v>
      </c>
      <c r="E10" s="129">
        <f>+E5+E6+E7+E8+E9</f>
        <v>4733</v>
      </c>
      <c r="F10" s="130">
        <f>SUM(F5:F9)</f>
        <v>602</v>
      </c>
      <c r="G10" s="132">
        <f t="shared" si="1"/>
        <v>12.719205577857595</v>
      </c>
      <c r="H10" s="131">
        <f t="shared" si="2"/>
        <v>270.90000000000003</v>
      </c>
      <c r="I10" s="129">
        <f>+I5+I6+I7+I8+I9</f>
        <v>36760</v>
      </c>
      <c r="J10" s="130">
        <f>+J5+J6+J7+J8+J9</f>
        <v>13030</v>
      </c>
      <c r="K10" s="132">
        <f t="shared" si="3"/>
        <v>35.44613710554951</v>
      </c>
      <c r="L10" s="131">
        <f t="shared" si="4"/>
        <v>4169.6</v>
      </c>
      <c r="M10" s="129">
        <f>+M5+M6+M7+M8+M9</f>
        <v>34670</v>
      </c>
      <c r="N10" s="130">
        <f>SUM(N5:N9)</f>
        <v>12517</v>
      </c>
      <c r="O10" s="132">
        <f t="shared" si="5"/>
        <v>36.10325930199019</v>
      </c>
      <c r="P10" s="131">
        <f t="shared" si="6"/>
        <v>2253.06</v>
      </c>
      <c r="Q10" s="129">
        <f>SUM(Q5:Q9)</f>
        <v>300</v>
      </c>
      <c r="R10" s="133">
        <f>SUM(R8:R9)</f>
        <v>7</v>
      </c>
      <c r="S10" s="132">
        <f>SUM(S8:S9)</f>
        <v>2.3333333333333335</v>
      </c>
      <c r="T10" s="131">
        <f>R10*0.85</f>
        <v>5.95</v>
      </c>
      <c r="U10" s="134">
        <f t="shared" si="7"/>
        <v>34.20739442606228</v>
      </c>
      <c r="V10" s="134">
        <f t="shared" si="8"/>
        <v>6699.509999999999</v>
      </c>
      <c r="W10" s="135">
        <f>+W5+W6+W7+W8+W9</f>
        <v>6537</v>
      </c>
      <c r="X10" s="137">
        <f t="shared" si="9"/>
        <v>10.248600275355667</v>
      </c>
    </row>
  </sheetData>
  <mergeCells count="12">
    <mergeCell ref="A1:X1"/>
    <mergeCell ref="A2:A4"/>
    <mergeCell ref="B2:D3"/>
    <mergeCell ref="E2:T2"/>
    <mergeCell ref="V2:V4"/>
    <mergeCell ref="W2:W4"/>
    <mergeCell ref="X2:X4"/>
    <mergeCell ref="E3:H3"/>
    <mergeCell ref="I3:L3"/>
    <mergeCell ref="M3:P3"/>
    <mergeCell ref="U2:U4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T10" sqref="T1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39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818</v>
      </c>
      <c r="D5" s="88">
        <f aca="true" t="shared" si="0" ref="D5:D10">C5/B5*100</f>
        <v>30.062477030503494</v>
      </c>
      <c r="E5" s="89">
        <v>1203</v>
      </c>
      <c r="F5" s="90">
        <v>70</v>
      </c>
      <c r="G5" s="91">
        <f aca="true" t="shared" si="1" ref="G5:G10">F5/E5*100</f>
        <v>5.818786367414797</v>
      </c>
      <c r="H5" s="88">
        <f aca="true" t="shared" si="2" ref="H5:H10">F5*0.45</f>
        <v>31.5</v>
      </c>
      <c r="I5" s="89">
        <v>8955</v>
      </c>
      <c r="J5" s="90">
        <v>2050</v>
      </c>
      <c r="K5" s="91">
        <f aca="true" t="shared" si="3" ref="K5:K10">J5/I5*100</f>
        <v>22.892238972640982</v>
      </c>
      <c r="L5" s="88">
        <f aca="true" t="shared" si="4" ref="L5:L10">J5*0.32</f>
        <v>656</v>
      </c>
      <c r="M5" s="89">
        <v>5400</v>
      </c>
      <c r="N5" s="90">
        <v>3240</v>
      </c>
      <c r="O5" s="91">
        <f aca="true" t="shared" si="5" ref="O5:O10">N5/M5*100</f>
        <v>60</v>
      </c>
      <c r="P5" s="88">
        <f aca="true" t="shared" si="6" ref="P5:P10">N5*0.18</f>
        <v>583.1999999999999</v>
      </c>
      <c r="Q5" s="89"/>
      <c r="R5" s="90"/>
      <c r="S5" s="91"/>
      <c r="T5" s="88"/>
      <c r="U5" s="93">
        <f aca="true" t="shared" si="7" ref="U5:U10">(F5+J5+N5+R5)/(E5+I5+M5+Q5)*100</f>
        <v>34.45172901401208</v>
      </c>
      <c r="V5" s="93">
        <f aca="true" t="shared" si="8" ref="V5:V10">H5+L5+P5+T5</f>
        <v>1270.6999999999998</v>
      </c>
      <c r="W5" s="94">
        <v>1646</v>
      </c>
      <c r="X5" s="95">
        <f aca="true" t="shared" si="9" ref="X5:X10">V5/W5*10</f>
        <v>7.719927095990279</v>
      </c>
    </row>
    <row r="6" spans="1:24" s="123" customFormat="1" ht="67.5" customHeight="1">
      <c r="A6" s="119" t="s">
        <v>33</v>
      </c>
      <c r="B6" s="124">
        <v>3879</v>
      </c>
      <c r="C6" s="96">
        <v>1690</v>
      </c>
      <c r="D6" s="88">
        <f t="shared" si="0"/>
        <v>43.56792987883475</v>
      </c>
      <c r="E6" s="97">
        <v>1430</v>
      </c>
      <c r="F6" s="98">
        <v>457</v>
      </c>
      <c r="G6" s="91">
        <f t="shared" si="1"/>
        <v>31.95804195804196</v>
      </c>
      <c r="H6" s="88">
        <f t="shared" si="2"/>
        <v>205.65</v>
      </c>
      <c r="I6" s="97">
        <v>12025</v>
      </c>
      <c r="J6" s="98">
        <v>8420</v>
      </c>
      <c r="K6" s="91">
        <f t="shared" si="3"/>
        <v>70.02079002079003</v>
      </c>
      <c r="L6" s="88">
        <f t="shared" si="4"/>
        <v>2694.4</v>
      </c>
      <c r="M6" s="97">
        <v>8325</v>
      </c>
      <c r="N6" s="98">
        <v>2500</v>
      </c>
      <c r="O6" s="91">
        <f t="shared" si="5"/>
        <v>30.03003003003003</v>
      </c>
      <c r="P6" s="88">
        <f t="shared" si="6"/>
        <v>450</v>
      </c>
      <c r="Q6" s="97"/>
      <c r="R6" s="98"/>
      <c r="S6" s="91"/>
      <c r="T6" s="88"/>
      <c r="U6" s="93">
        <f t="shared" si="7"/>
        <v>52.23599632690542</v>
      </c>
      <c r="V6" s="93">
        <f t="shared" si="8"/>
        <v>3350.05</v>
      </c>
      <c r="W6" s="99">
        <v>2000</v>
      </c>
      <c r="X6" s="95">
        <f t="shared" si="9"/>
        <v>16.75025</v>
      </c>
    </row>
    <row r="7" spans="1:53" s="126" customFormat="1" ht="39" customHeight="1">
      <c r="A7" s="120" t="s">
        <v>14</v>
      </c>
      <c r="B7" s="102">
        <v>2100</v>
      </c>
      <c r="C7" s="104">
        <v>160</v>
      </c>
      <c r="D7" s="101">
        <f t="shared" si="0"/>
        <v>7.6190476190476195</v>
      </c>
      <c r="E7" s="102">
        <v>500</v>
      </c>
      <c r="F7" s="104">
        <v>236</v>
      </c>
      <c r="G7" s="91">
        <f t="shared" si="1"/>
        <v>47.199999999999996</v>
      </c>
      <c r="H7" s="88">
        <f t="shared" si="2"/>
        <v>106.2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393</v>
      </c>
      <c r="O7" s="91">
        <f t="shared" si="5"/>
        <v>7.86</v>
      </c>
      <c r="P7" s="88">
        <f t="shared" si="6"/>
        <v>70.74</v>
      </c>
      <c r="Q7" s="102"/>
      <c r="R7" s="104"/>
      <c r="S7" s="103"/>
      <c r="T7" s="101"/>
      <c r="U7" s="93">
        <f t="shared" si="7"/>
        <v>7.3999999999999995</v>
      </c>
      <c r="V7" s="106">
        <f t="shared" si="8"/>
        <v>176.94</v>
      </c>
      <c r="W7" s="107"/>
      <c r="X7" s="95" t="e">
        <f t="shared" si="9"/>
        <v>#DIV/0!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1280</v>
      </c>
      <c r="D8" s="88">
        <f t="shared" si="0"/>
        <v>32</v>
      </c>
      <c r="E8" s="97">
        <v>500</v>
      </c>
      <c r="F8" s="98"/>
      <c r="G8" s="91">
        <f t="shared" si="1"/>
        <v>0</v>
      </c>
      <c r="H8" s="88">
        <f t="shared" si="2"/>
        <v>0</v>
      </c>
      <c r="I8" s="97">
        <v>8780</v>
      </c>
      <c r="J8" s="98">
        <v>2575</v>
      </c>
      <c r="K8" s="91">
        <f t="shared" si="3"/>
        <v>29.328018223234626</v>
      </c>
      <c r="L8" s="88">
        <f t="shared" si="4"/>
        <v>824</v>
      </c>
      <c r="M8" s="97">
        <v>10545</v>
      </c>
      <c r="N8" s="98">
        <v>1861</v>
      </c>
      <c r="O8" s="91">
        <f t="shared" si="5"/>
        <v>17.648174490279754</v>
      </c>
      <c r="P8" s="88">
        <f t="shared" si="6"/>
        <v>334.97999999999996</v>
      </c>
      <c r="Q8" s="97">
        <v>300</v>
      </c>
      <c r="R8" s="98">
        <v>15</v>
      </c>
      <c r="S8" s="91">
        <f>R8/Q8*100</f>
        <v>5</v>
      </c>
      <c r="T8" s="88">
        <f>R8*0.85</f>
        <v>12.75</v>
      </c>
      <c r="U8" s="93">
        <f t="shared" si="7"/>
        <v>22.116770186335405</v>
      </c>
      <c r="V8" s="93">
        <f t="shared" si="8"/>
        <v>1171.73</v>
      </c>
      <c r="W8" s="99">
        <v>1961</v>
      </c>
      <c r="X8" s="95">
        <f t="shared" si="9"/>
        <v>5.975165731769505</v>
      </c>
    </row>
    <row r="9" spans="1:24" s="123" customFormat="1" ht="39" customHeight="1" thickBot="1">
      <c r="A9" s="121" t="s">
        <v>46</v>
      </c>
      <c r="B9" s="127">
        <v>2500</v>
      </c>
      <c r="C9" s="108">
        <v>910</v>
      </c>
      <c r="D9" s="109">
        <f t="shared" si="0"/>
        <v>36.4</v>
      </c>
      <c r="E9" s="110">
        <v>1100</v>
      </c>
      <c r="F9" s="138">
        <v>75</v>
      </c>
      <c r="G9" s="112">
        <f t="shared" si="1"/>
        <v>6.8181818181818175</v>
      </c>
      <c r="H9" s="88">
        <f t="shared" si="2"/>
        <v>33.75</v>
      </c>
      <c r="I9" s="110">
        <v>4000</v>
      </c>
      <c r="J9" s="138">
        <v>570</v>
      </c>
      <c r="K9" s="112">
        <f t="shared" si="3"/>
        <v>14.249999999999998</v>
      </c>
      <c r="L9" s="88">
        <f t="shared" si="4"/>
        <v>182.4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54.714285714285715</v>
      </c>
      <c r="V9" s="115">
        <f t="shared" si="8"/>
        <v>1134.15</v>
      </c>
      <c r="W9" s="116">
        <v>930</v>
      </c>
      <c r="X9" s="117">
        <f t="shared" si="9"/>
        <v>12.195161290322583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4858</v>
      </c>
      <c r="D10" s="131">
        <f t="shared" si="0"/>
        <v>31.960526315789473</v>
      </c>
      <c r="E10" s="129">
        <f>+E5+E6+E7+E8+E9</f>
        <v>4733</v>
      </c>
      <c r="F10" s="130">
        <f>SUM(F5:F9)</f>
        <v>838</v>
      </c>
      <c r="G10" s="132">
        <f t="shared" si="1"/>
        <v>17.705472216353265</v>
      </c>
      <c r="H10" s="131">
        <f t="shared" si="2"/>
        <v>377.1</v>
      </c>
      <c r="I10" s="129">
        <f>+I5+I6+I7+I8+I9</f>
        <v>36760</v>
      </c>
      <c r="J10" s="130">
        <f>+J5+J6+J7+J8+J9</f>
        <v>13615</v>
      </c>
      <c r="K10" s="132">
        <f t="shared" si="3"/>
        <v>37.03754080522307</v>
      </c>
      <c r="L10" s="131">
        <f t="shared" si="4"/>
        <v>4356.8</v>
      </c>
      <c r="M10" s="129">
        <f>+M5+M6+M7+M8+M9</f>
        <v>34670</v>
      </c>
      <c r="N10" s="130">
        <f>SUM(N5:N9)</f>
        <v>13094</v>
      </c>
      <c r="O10" s="132">
        <f t="shared" si="5"/>
        <v>37.76752235361984</v>
      </c>
      <c r="P10" s="131">
        <f t="shared" si="6"/>
        <v>2356.92</v>
      </c>
      <c r="Q10" s="129">
        <f>SUM(Q5:Q9)</f>
        <v>300</v>
      </c>
      <c r="R10" s="133">
        <f>SUM(R8:R9)</f>
        <v>15</v>
      </c>
      <c r="S10" s="132">
        <f>SUM(S8:S9)</f>
        <v>5</v>
      </c>
      <c r="T10" s="131">
        <f>R10*0.85</f>
        <v>12.75</v>
      </c>
      <c r="U10" s="134">
        <f t="shared" si="7"/>
        <v>36.04619227600278</v>
      </c>
      <c r="V10" s="139">
        <f t="shared" si="8"/>
        <v>7103.570000000001</v>
      </c>
      <c r="W10" s="135">
        <f>+W5+W6+W7+W8+W9</f>
        <v>6537</v>
      </c>
      <c r="X10" s="137">
        <f t="shared" si="9"/>
        <v>10.866712559277957</v>
      </c>
    </row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R17" sqref="R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895</v>
      </c>
      <c r="D5" s="88">
        <f aca="true" t="shared" si="0" ref="D5:D10">C5/B5*100</f>
        <v>32.89231900036751</v>
      </c>
      <c r="E5" s="89">
        <v>1203</v>
      </c>
      <c r="F5" s="90">
        <v>85</v>
      </c>
      <c r="G5" s="91">
        <f aca="true" t="shared" si="1" ref="G5:G10">F5/E5*100</f>
        <v>7.065669160432253</v>
      </c>
      <c r="H5" s="88">
        <f aca="true" t="shared" si="2" ref="H5:H10">F5*0.45</f>
        <v>38.25</v>
      </c>
      <c r="I5" s="89">
        <v>8955</v>
      </c>
      <c r="J5" s="90">
        <v>2400</v>
      </c>
      <c r="K5" s="91">
        <f aca="true" t="shared" si="3" ref="K5:K10">J5/I5*100</f>
        <v>26.800670016750416</v>
      </c>
      <c r="L5" s="88">
        <f aca="true" t="shared" si="4" ref="L5:L10">J5*0.32</f>
        <v>768</v>
      </c>
      <c r="M5" s="89">
        <v>5400</v>
      </c>
      <c r="N5" s="90">
        <v>3240</v>
      </c>
      <c r="O5" s="91">
        <f aca="true" t="shared" si="5" ref="O5:O10">N5/M5*100</f>
        <v>60</v>
      </c>
      <c r="P5" s="88">
        <f aca="true" t="shared" si="6" ref="P5:P10">N5*0.18</f>
        <v>583.1999999999999</v>
      </c>
      <c r="Q5" s="89"/>
      <c r="R5" s="90"/>
      <c r="S5" s="91"/>
      <c r="T5" s="88"/>
      <c r="U5" s="93">
        <f aca="true" t="shared" si="7" ref="U5:U10">(F5+J5+N5+R5)/(E5+I5+M5+Q5)*100</f>
        <v>36.79778891888418</v>
      </c>
      <c r="V5" s="93">
        <f aca="true" t="shared" si="8" ref="V5:V10">H5+L5+P5+T5</f>
        <v>1389.4499999999998</v>
      </c>
      <c r="W5" s="94">
        <v>1646</v>
      </c>
      <c r="X5" s="95">
        <f aca="true" t="shared" si="9" ref="X5:X10">V5/W5*10</f>
        <v>8.441373025516402</v>
      </c>
    </row>
    <row r="6" spans="1:24" s="123" customFormat="1" ht="67.5" customHeight="1">
      <c r="A6" s="119" t="s">
        <v>33</v>
      </c>
      <c r="B6" s="124">
        <v>3879</v>
      </c>
      <c r="C6" s="96">
        <v>1769</v>
      </c>
      <c r="D6" s="88">
        <f t="shared" si="0"/>
        <v>45.60453725186904</v>
      </c>
      <c r="E6" s="97">
        <v>1430</v>
      </c>
      <c r="F6" s="98">
        <v>514</v>
      </c>
      <c r="G6" s="91">
        <f t="shared" si="1"/>
        <v>35.94405594405594</v>
      </c>
      <c r="H6" s="88">
        <f t="shared" si="2"/>
        <v>231.3</v>
      </c>
      <c r="I6" s="97">
        <v>12025</v>
      </c>
      <c r="J6" s="98">
        <v>8820</v>
      </c>
      <c r="K6" s="91">
        <f t="shared" si="3"/>
        <v>73.34719334719335</v>
      </c>
      <c r="L6" s="88">
        <f t="shared" si="4"/>
        <v>2822.4</v>
      </c>
      <c r="M6" s="97">
        <v>8325</v>
      </c>
      <c r="N6" s="98">
        <v>2500</v>
      </c>
      <c r="O6" s="91">
        <f t="shared" si="5"/>
        <v>30.03003003003003</v>
      </c>
      <c r="P6" s="88">
        <f t="shared" si="6"/>
        <v>450</v>
      </c>
      <c r="Q6" s="97"/>
      <c r="R6" s="98"/>
      <c r="S6" s="91"/>
      <c r="T6" s="88"/>
      <c r="U6" s="93">
        <f t="shared" si="7"/>
        <v>54.33425160697888</v>
      </c>
      <c r="V6" s="93">
        <f t="shared" si="8"/>
        <v>3503.7000000000003</v>
      </c>
      <c r="W6" s="99">
        <v>2000</v>
      </c>
      <c r="X6" s="95">
        <f t="shared" si="9"/>
        <v>17.518500000000003</v>
      </c>
    </row>
    <row r="7" spans="1:53" s="126" customFormat="1" ht="39" customHeight="1">
      <c r="A7" s="120" t="s">
        <v>14</v>
      </c>
      <c r="B7" s="102">
        <v>2100</v>
      </c>
      <c r="C7" s="104">
        <v>160</v>
      </c>
      <c r="D7" s="101">
        <f t="shared" si="0"/>
        <v>7.6190476190476195</v>
      </c>
      <c r="E7" s="102">
        <v>500</v>
      </c>
      <c r="F7" s="104">
        <v>236</v>
      </c>
      <c r="G7" s="91">
        <f t="shared" si="1"/>
        <v>47.199999999999996</v>
      </c>
      <c r="H7" s="88">
        <f t="shared" si="2"/>
        <v>106.2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553</v>
      </c>
      <c r="O7" s="91">
        <f t="shared" si="5"/>
        <v>11.06</v>
      </c>
      <c r="P7" s="88">
        <f t="shared" si="6"/>
        <v>99.53999999999999</v>
      </c>
      <c r="Q7" s="102"/>
      <c r="R7" s="104"/>
      <c r="S7" s="103"/>
      <c r="T7" s="101"/>
      <c r="U7" s="93">
        <f t="shared" si="7"/>
        <v>9.282352941176471</v>
      </c>
      <c r="V7" s="106">
        <f t="shared" si="8"/>
        <v>205.74</v>
      </c>
      <c r="W7" s="107"/>
      <c r="X7" s="95" t="e">
        <f t="shared" si="9"/>
        <v>#DIV/0!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1344</v>
      </c>
      <c r="D8" s="88">
        <f t="shared" si="0"/>
        <v>33.6</v>
      </c>
      <c r="E8" s="97">
        <v>500</v>
      </c>
      <c r="F8" s="98">
        <v>19</v>
      </c>
      <c r="G8" s="91">
        <f t="shared" si="1"/>
        <v>3.8</v>
      </c>
      <c r="H8" s="88">
        <f t="shared" si="2"/>
        <v>8.55</v>
      </c>
      <c r="I8" s="97">
        <v>8780</v>
      </c>
      <c r="J8" s="98">
        <v>3020</v>
      </c>
      <c r="K8" s="91">
        <f t="shared" si="3"/>
        <v>34.39635535307517</v>
      </c>
      <c r="L8" s="88">
        <f t="shared" si="4"/>
        <v>966.4</v>
      </c>
      <c r="M8" s="97">
        <v>10545</v>
      </c>
      <c r="N8" s="98">
        <v>2544</v>
      </c>
      <c r="O8" s="91">
        <f t="shared" si="5"/>
        <v>24.125177809388333</v>
      </c>
      <c r="P8" s="88">
        <f t="shared" si="6"/>
        <v>457.91999999999996</v>
      </c>
      <c r="Q8" s="97">
        <v>300</v>
      </c>
      <c r="R8" s="98">
        <v>20</v>
      </c>
      <c r="S8" s="91">
        <f>R8/Q8*100</f>
        <v>6.666666666666667</v>
      </c>
      <c r="T8" s="88">
        <f>R8*0.85</f>
        <v>17</v>
      </c>
      <c r="U8" s="93">
        <f t="shared" si="7"/>
        <v>27.840993788819873</v>
      </c>
      <c r="V8" s="93">
        <f t="shared" si="8"/>
        <v>1449.87</v>
      </c>
      <c r="W8" s="99">
        <v>1961</v>
      </c>
      <c r="X8" s="95">
        <f t="shared" si="9"/>
        <v>7.393523712391636</v>
      </c>
    </row>
    <row r="9" spans="1:24" s="123" customFormat="1" ht="39" customHeight="1" thickBot="1">
      <c r="A9" s="121" t="s">
        <v>46</v>
      </c>
      <c r="B9" s="127">
        <v>2500</v>
      </c>
      <c r="C9" s="108">
        <v>970</v>
      </c>
      <c r="D9" s="109">
        <f t="shared" si="0"/>
        <v>38.800000000000004</v>
      </c>
      <c r="E9" s="110">
        <v>1100</v>
      </c>
      <c r="F9" s="138">
        <v>99</v>
      </c>
      <c r="G9" s="112">
        <f t="shared" si="1"/>
        <v>9</v>
      </c>
      <c r="H9" s="88">
        <f t="shared" si="2"/>
        <v>44.550000000000004</v>
      </c>
      <c r="I9" s="110">
        <v>4000</v>
      </c>
      <c r="J9" s="138">
        <v>781</v>
      </c>
      <c r="K9" s="112">
        <f t="shared" si="3"/>
        <v>19.525000000000002</v>
      </c>
      <c r="L9" s="109">
        <f t="shared" si="4"/>
        <v>249.92000000000002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56.952380952380956</v>
      </c>
      <c r="V9" s="115">
        <f t="shared" si="8"/>
        <v>1212.47</v>
      </c>
      <c r="W9" s="116">
        <v>930</v>
      </c>
      <c r="X9" s="117">
        <f t="shared" si="9"/>
        <v>13.03731182795699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5138</v>
      </c>
      <c r="D10" s="131">
        <f t="shared" si="0"/>
        <v>33.80263157894737</v>
      </c>
      <c r="E10" s="129">
        <f>+E5+E6+E7+E8+E9</f>
        <v>4733</v>
      </c>
      <c r="F10" s="130">
        <f>SUM(F5:F9)</f>
        <v>953</v>
      </c>
      <c r="G10" s="132">
        <f t="shared" si="1"/>
        <v>20.13522079019649</v>
      </c>
      <c r="H10" s="131">
        <f t="shared" si="2"/>
        <v>428.85</v>
      </c>
      <c r="I10" s="129">
        <f>+I5+I6+I7+I8+I9</f>
        <v>36760</v>
      </c>
      <c r="J10" s="130">
        <f>+J5+J6+J7+J8+J9</f>
        <v>15021</v>
      </c>
      <c r="K10" s="132">
        <f t="shared" si="3"/>
        <v>40.86235038084875</v>
      </c>
      <c r="L10" s="131">
        <f t="shared" si="4"/>
        <v>4806.72</v>
      </c>
      <c r="M10" s="129">
        <f>+M5+M6+M7+M8+M9</f>
        <v>34670</v>
      </c>
      <c r="N10" s="130">
        <f>SUM(N5:N9)</f>
        <v>13937</v>
      </c>
      <c r="O10" s="132">
        <f t="shared" si="5"/>
        <v>40.1990193250649</v>
      </c>
      <c r="P10" s="131">
        <f t="shared" si="6"/>
        <v>2508.66</v>
      </c>
      <c r="Q10" s="129">
        <f>SUM(Q5:Q9)</f>
        <v>300</v>
      </c>
      <c r="R10" s="133">
        <f>SUM(R8:R9)</f>
        <v>20</v>
      </c>
      <c r="S10" s="132">
        <f>SUM(S8:S9)</f>
        <v>6.666666666666667</v>
      </c>
      <c r="T10" s="131">
        <f>R10*0.85</f>
        <v>17</v>
      </c>
      <c r="U10" s="134">
        <f t="shared" si="7"/>
        <v>39.144422792723276</v>
      </c>
      <c r="V10" s="139">
        <f t="shared" si="8"/>
        <v>7761.2300000000005</v>
      </c>
      <c r="W10" s="135">
        <f>+W5+W6+W7+W8+W9</f>
        <v>6537</v>
      </c>
      <c r="X10" s="137">
        <f t="shared" si="9"/>
        <v>11.87277038396818</v>
      </c>
    </row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T10" sqref="T1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955</v>
      </c>
      <c r="D5" s="88">
        <f aca="true" t="shared" si="0" ref="D5:D10">C5/B5*100</f>
        <v>35.09739066519662</v>
      </c>
      <c r="E5" s="89">
        <v>1203</v>
      </c>
      <c r="F5" s="90">
        <v>85</v>
      </c>
      <c r="G5" s="91">
        <f aca="true" t="shared" si="1" ref="G5:G10">F5/E5*100</f>
        <v>7.065669160432253</v>
      </c>
      <c r="H5" s="88">
        <f aca="true" t="shared" si="2" ref="H5:H10">F5*0.45</f>
        <v>38.25</v>
      </c>
      <c r="I5" s="89">
        <v>8955</v>
      </c>
      <c r="J5" s="90">
        <v>2950</v>
      </c>
      <c r="K5" s="91">
        <f aca="true" t="shared" si="3" ref="K5:K10">J5/I5*100</f>
        <v>32.94249022892239</v>
      </c>
      <c r="L5" s="88">
        <f aca="true" t="shared" si="4" ref="L5:L10">J5*0.32</f>
        <v>944</v>
      </c>
      <c r="M5" s="89">
        <v>5400</v>
      </c>
      <c r="N5" s="90">
        <v>3240</v>
      </c>
      <c r="O5" s="91">
        <f aca="true" t="shared" si="5" ref="O5:O10">N5/M5*100</f>
        <v>60</v>
      </c>
      <c r="P5" s="88">
        <f aca="true" t="shared" si="6" ref="P5:P10">N5*0.18</f>
        <v>583.1999999999999</v>
      </c>
      <c r="Q5" s="89"/>
      <c r="R5" s="90"/>
      <c r="S5" s="91"/>
      <c r="T5" s="88"/>
      <c r="U5" s="93">
        <f aca="true" t="shared" si="7" ref="U5:U10">(F5+J5+N5+R5)/(E5+I5+M5+Q5)*100</f>
        <v>40.33294767965034</v>
      </c>
      <c r="V5" s="93">
        <f aca="true" t="shared" si="8" ref="V5:V10">H5+L5+P5+T5</f>
        <v>1565.4499999999998</v>
      </c>
      <c r="W5" s="94">
        <v>1646</v>
      </c>
      <c r="X5" s="95">
        <f aca="true" t="shared" si="9" ref="X5:X10">V5/W5*10</f>
        <v>9.51063183475091</v>
      </c>
    </row>
    <row r="6" spans="1:24" s="123" customFormat="1" ht="67.5" customHeight="1">
      <c r="A6" s="119" t="s">
        <v>33</v>
      </c>
      <c r="B6" s="124">
        <v>3879</v>
      </c>
      <c r="C6" s="96">
        <v>1890</v>
      </c>
      <c r="D6" s="88">
        <f t="shared" si="0"/>
        <v>48.72389791183295</v>
      </c>
      <c r="E6" s="97">
        <v>1430</v>
      </c>
      <c r="F6" s="98">
        <v>514</v>
      </c>
      <c r="G6" s="91">
        <f t="shared" si="1"/>
        <v>35.94405594405594</v>
      </c>
      <c r="H6" s="88">
        <f t="shared" si="2"/>
        <v>231.3</v>
      </c>
      <c r="I6" s="97">
        <v>12025</v>
      </c>
      <c r="J6" s="98">
        <v>9120</v>
      </c>
      <c r="K6" s="91">
        <f t="shared" si="3"/>
        <v>75.84199584199584</v>
      </c>
      <c r="L6" s="88">
        <f t="shared" si="4"/>
        <v>2918.4</v>
      </c>
      <c r="M6" s="97">
        <v>8325</v>
      </c>
      <c r="N6" s="98">
        <v>2500</v>
      </c>
      <c r="O6" s="91">
        <f t="shared" si="5"/>
        <v>30.03003003003003</v>
      </c>
      <c r="P6" s="88">
        <f t="shared" si="6"/>
        <v>450</v>
      </c>
      <c r="Q6" s="97"/>
      <c r="R6" s="98"/>
      <c r="S6" s="91"/>
      <c r="T6" s="88"/>
      <c r="U6" s="93">
        <f t="shared" si="7"/>
        <v>55.71166207529844</v>
      </c>
      <c r="V6" s="93">
        <f t="shared" si="8"/>
        <v>3599.7000000000003</v>
      </c>
      <c r="W6" s="99">
        <v>2000</v>
      </c>
      <c r="X6" s="95">
        <f t="shared" si="9"/>
        <v>17.9985</v>
      </c>
    </row>
    <row r="7" spans="1:53" s="126" customFormat="1" ht="39" customHeight="1">
      <c r="A7" s="120" t="s">
        <v>14</v>
      </c>
      <c r="B7" s="102">
        <v>2100</v>
      </c>
      <c r="C7" s="104">
        <v>204</v>
      </c>
      <c r="D7" s="101">
        <f t="shared" si="0"/>
        <v>9.714285714285714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946</v>
      </c>
      <c r="O7" s="91">
        <f t="shared" si="5"/>
        <v>18.92</v>
      </c>
      <c r="P7" s="88">
        <f t="shared" si="6"/>
        <v>170.28</v>
      </c>
      <c r="Q7" s="102"/>
      <c r="R7" s="104"/>
      <c r="S7" s="103"/>
      <c r="T7" s="101"/>
      <c r="U7" s="93">
        <f t="shared" si="7"/>
        <v>14.023529411764708</v>
      </c>
      <c r="V7" s="106">
        <f t="shared" si="8"/>
        <v>280.98</v>
      </c>
      <c r="W7" s="107"/>
      <c r="X7" s="95" t="e">
        <f t="shared" si="9"/>
        <v>#DIV/0!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1369</v>
      </c>
      <c r="D8" s="88">
        <f t="shared" si="0"/>
        <v>34.225</v>
      </c>
      <c r="E8" s="97">
        <v>500</v>
      </c>
      <c r="F8" s="98">
        <v>37</v>
      </c>
      <c r="G8" s="91">
        <f t="shared" si="1"/>
        <v>7.3999999999999995</v>
      </c>
      <c r="H8" s="88">
        <f t="shared" si="2"/>
        <v>16.650000000000002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2724</v>
      </c>
      <c r="O8" s="91">
        <f t="shared" si="5"/>
        <v>25.832147937411094</v>
      </c>
      <c r="P8" s="88">
        <f t="shared" si="6"/>
        <v>490.32</v>
      </c>
      <c r="Q8" s="97">
        <v>300</v>
      </c>
      <c r="R8" s="98">
        <v>25</v>
      </c>
      <c r="S8" s="91">
        <f>R8/Q8*100</f>
        <v>8.333333333333332</v>
      </c>
      <c r="T8" s="88">
        <f>R8*0.85</f>
        <v>21.25</v>
      </c>
      <c r="U8" s="93">
        <f t="shared" si="7"/>
        <v>28.874534161490683</v>
      </c>
      <c r="V8" s="93">
        <f t="shared" si="8"/>
        <v>1496.22</v>
      </c>
      <c r="W8" s="99">
        <v>1961</v>
      </c>
      <c r="X8" s="95">
        <f t="shared" si="9"/>
        <v>7.629882712901582</v>
      </c>
    </row>
    <row r="9" spans="1:24" s="123" customFormat="1" ht="39" customHeight="1" thickBot="1">
      <c r="A9" s="121" t="s">
        <v>46</v>
      </c>
      <c r="B9" s="127">
        <v>2500</v>
      </c>
      <c r="C9" s="108">
        <v>1055</v>
      </c>
      <c r="D9" s="109">
        <f t="shared" si="0"/>
        <v>42.199999999999996</v>
      </c>
      <c r="E9" s="110">
        <v>1100</v>
      </c>
      <c r="F9" s="138">
        <v>104</v>
      </c>
      <c r="G9" s="112">
        <f t="shared" si="1"/>
        <v>9.454545454545455</v>
      </c>
      <c r="H9" s="88">
        <f t="shared" si="2"/>
        <v>46.800000000000004</v>
      </c>
      <c r="I9" s="110">
        <v>4000</v>
      </c>
      <c r="J9" s="138">
        <v>996</v>
      </c>
      <c r="K9" s="112">
        <f t="shared" si="3"/>
        <v>24.9</v>
      </c>
      <c r="L9" s="88">
        <f t="shared" si="4"/>
        <v>318.72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59.04761904761905</v>
      </c>
      <c r="V9" s="115">
        <f t="shared" si="8"/>
        <v>1283.52</v>
      </c>
      <c r="W9" s="116">
        <v>930</v>
      </c>
      <c r="X9" s="117">
        <f t="shared" si="9"/>
        <v>13.801290322580646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5473</v>
      </c>
      <c r="D10" s="131">
        <f t="shared" si="0"/>
        <v>36.006578947368425</v>
      </c>
      <c r="E10" s="129">
        <f>+E5+E6+E7+E8+E9</f>
        <v>4733</v>
      </c>
      <c r="F10" s="130">
        <f>SUM(F5:F9)</f>
        <v>986</v>
      </c>
      <c r="G10" s="132">
        <f t="shared" si="1"/>
        <v>20.83245298964716</v>
      </c>
      <c r="H10" s="131">
        <f t="shared" si="2"/>
        <v>443.7</v>
      </c>
      <c r="I10" s="129">
        <f>+I5+I6+I7+I8+I9</f>
        <v>36760</v>
      </c>
      <c r="J10" s="130">
        <f>+J5+J6+J7+J8+J9</f>
        <v>16091</v>
      </c>
      <c r="K10" s="132">
        <f t="shared" si="3"/>
        <v>43.77312295973885</v>
      </c>
      <c r="L10" s="131">
        <f t="shared" si="4"/>
        <v>5149.12</v>
      </c>
      <c r="M10" s="129">
        <f>+M5+M6+M7+M8+M9</f>
        <v>34670</v>
      </c>
      <c r="N10" s="130">
        <f>SUM(N5:N9)</f>
        <v>14510</v>
      </c>
      <c r="O10" s="132">
        <f t="shared" si="5"/>
        <v>41.85174502451687</v>
      </c>
      <c r="P10" s="131">
        <f t="shared" si="6"/>
        <v>2611.7999999999997</v>
      </c>
      <c r="Q10" s="129">
        <f>SUM(Q5:Q9)</f>
        <v>300</v>
      </c>
      <c r="R10" s="133">
        <f>SUM(R8:R9)</f>
        <v>25</v>
      </c>
      <c r="S10" s="132">
        <f>SUM(S8:S9)</f>
        <v>8.333333333333332</v>
      </c>
      <c r="T10" s="131">
        <f>R10*0.85</f>
        <v>21.25</v>
      </c>
      <c r="U10" s="134">
        <f t="shared" si="7"/>
        <v>41.342871715731796</v>
      </c>
      <c r="V10" s="139">
        <f t="shared" si="8"/>
        <v>8225.869999999999</v>
      </c>
      <c r="W10" s="135">
        <f>+W5+W6+W7+W8+W9</f>
        <v>6537</v>
      </c>
      <c r="X10" s="137">
        <f t="shared" si="9"/>
        <v>12.58355514762123</v>
      </c>
    </row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O14" sqref="O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1040</v>
      </c>
      <c r="D5" s="88">
        <f aca="true" t="shared" si="0" ref="D5:D10">C5/B5*100</f>
        <v>38.221242190371186</v>
      </c>
      <c r="E5" s="89">
        <v>1203</v>
      </c>
      <c r="F5" s="90">
        <v>100</v>
      </c>
      <c r="G5" s="91">
        <f aca="true" t="shared" si="1" ref="G5:G10">F5/E5*100</f>
        <v>8.31255195344971</v>
      </c>
      <c r="H5" s="88">
        <f aca="true" t="shared" si="2" ref="H5:H10">F5*0.45</f>
        <v>45</v>
      </c>
      <c r="I5" s="89">
        <v>8955</v>
      </c>
      <c r="J5" s="90">
        <v>3070</v>
      </c>
      <c r="K5" s="91">
        <f aca="true" t="shared" si="3" ref="K5:K10">J5/I5*100</f>
        <v>34.28252372975991</v>
      </c>
      <c r="L5" s="88">
        <f aca="true" t="shared" si="4" ref="L5:L10">J5*0.32</f>
        <v>982.4</v>
      </c>
      <c r="M5" s="89">
        <v>5400</v>
      </c>
      <c r="N5" s="90">
        <v>3900</v>
      </c>
      <c r="O5" s="91">
        <f aca="true" t="shared" si="5" ref="O5:O10">N5/M5*100</f>
        <v>72.22222222222221</v>
      </c>
      <c r="P5" s="88">
        <f aca="true" t="shared" si="6" ref="P5:P10">N5*0.18</f>
        <v>702</v>
      </c>
      <c r="Q5" s="89"/>
      <c r="R5" s="90"/>
      <c r="S5" s="91"/>
      <c r="T5" s="88"/>
      <c r="U5" s="93">
        <f aca="true" t="shared" si="7" ref="U5:U10">(F5+J5+N5+R5)/(E5+I5+M5+Q5)*100</f>
        <v>45.44285897930325</v>
      </c>
      <c r="V5" s="93">
        <f aca="true" t="shared" si="8" ref="V5:V10">H5+L5+P5+T5</f>
        <v>1729.4</v>
      </c>
      <c r="W5" s="94">
        <v>1646</v>
      </c>
      <c r="X5" s="95">
        <f aca="true" t="shared" si="9" ref="X5:X10">V5/W5*10</f>
        <v>10.506682867557718</v>
      </c>
    </row>
    <row r="6" spans="1:24" s="123" customFormat="1" ht="67.5" customHeight="1">
      <c r="A6" s="119" t="s">
        <v>33</v>
      </c>
      <c r="B6" s="124">
        <v>3879</v>
      </c>
      <c r="C6" s="96">
        <v>2030</v>
      </c>
      <c r="D6" s="88">
        <f t="shared" si="0"/>
        <v>52.33307553493168</v>
      </c>
      <c r="E6" s="97">
        <v>1430</v>
      </c>
      <c r="F6" s="98">
        <v>514</v>
      </c>
      <c r="G6" s="91">
        <f t="shared" si="1"/>
        <v>35.94405594405594</v>
      </c>
      <c r="H6" s="88">
        <f t="shared" si="2"/>
        <v>231.3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60.1010101010101</v>
      </c>
      <c r="V6" s="93">
        <f t="shared" si="8"/>
        <v>3716.6200000000003</v>
      </c>
      <c r="W6" s="99">
        <v>2000</v>
      </c>
      <c r="X6" s="95">
        <f t="shared" si="9"/>
        <v>18.5831</v>
      </c>
    </row>
    <row r="7" spans="1:53" s="126" customFormat="1" ht="39" customHeight="1">
      <c r="A7" s="120" t="s">
        <v>14</v>
      </c>
      <c r="B7" s="102">
        <v>2100</v>
      </c>
      <c r="C7" s="104">
        <v>344</v>
      </c>
      <c r="D7" s="101">
        <f t="shared" si="0"/>
        <v>16.380952380952383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2337</v>
      </c>
      <c r="O7" s="91">
        <f t="shared" si="5"/>
        <v>46.739999999999995</v>
      </c>
      <c r="P7" s="88">
        <f t="shared" si="6"/>
        <v>420.65999999999997</v>
      </c>
      <c r="Q7" s="102"/>
      <c r="R7" s="104"/>
      <c r="S7" s="103"/>
      <c r="T7" s="101"/>
      <c r="U7" s="93">
        <f t="shared" si="7"/>
        <v>30.38823529411765</v>
      </c>
      <c r="V7" s="106">
        <f t="shared" si="8"/>
        <v>531.36</v>
      </c>
      <c r="W7" s="107"/>
      <c r="X7" s="95" t="e">
        <f t="shared" si="9"/>
        <v>#DIV/0!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1407</v>
      </c>
      <c r="D8" s="88">
        <f t="shared" si="0"/>
        <v>35.175</v>
      </c>
      <c r="E8" s="97">
        <v>500</v>
      </c>
      <c r="F8" s="98">
        <v>37</v>
      </c>
      <c r="G8" s="91">
        <f t="shared" si="1"/>
        <v>7.3999999999999995</v>
      </c>
      <c r="H8" s="88">
        <f t="shared" si="2"/>
        <v>16.650000000000002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3050</v>
      </c>
      <c r="O8" s="91">
        <f t="shared" si="5"/>
        <v>28.923660502607873</v>
      </c>
      <c r="P8" s="88">
        <f t="shared" si="6"/>
        <v>549</v>
      </c>
      <c r="Q8" s="97">
        <v>300</v>
      </c>
      <c r="R8" s="98">
        <v>33</v>
      </c>
      <c r="S8" s="91">
        <f>R8/Q8*100</f>
        <v>11</v>
      </c>
      <c r="T8" s="88">
        <f>R8*0.85</f>
        <v>28.05</v>
      </c>
      <c r="U8" s="93">
        <f t="shared" si="7"/>
        <v>30.534161490683232</v>
      </c>
      <c r="V8" s="93">
        <f t="shared" si="8"/>
        <v>1561.7</v>
      </c>
      <c r="W8" s="99">
        <v>1961</v>
      </c>
      <c r="X8" s="95">
        <f t="shared" si="9"/>
        <v>7.963793982661907</v>
      </c>
    </row>
    <row r="9" spans="1:24" s="123" customFormat="1" ht="39" customHeight="1" thickBot="1">
      <c r="A9" s="121" t="s">
        <v>46</v>
      </c>
      <c r="B9" s="127">
        <v>2500</v>
      </c>
      <c r="C9" s="108">
        <v>1185</v>
      </c>
      <c r="D9" s="109">
        <f t="shared" si="0"/>
        <v>47.4</v>
      </c>
      <c r="E9" s="110">
        <v>1100</v>
      </c>
      <c r="F9" s="138">
        <v>108</v>
      </c>
      <c r="G9" s="112">
        <f t="shared" si="1"/>
        <v>9.818181818181818</v>
      </c>
      <c r="H9" s="88">
        <f t="shared" si="2"/>
        <v>48.6</v>
      </c>
      <c r="I9" s="110">
        <v>4000</v>
      </c>
      <c r="J9" s="138">
        <v>1475</v>
      </c>
      <c r="K9" s="112">
        <f t="shared" si="3"/>
        <v>36.875</v>
      </c>
      <c r="L9" s="88">
        <f t="shared" si="4"/>
        <v>472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63.64761904761905</v>
      </c>
      <c r="V9" s="115">
        <f t="shared" si="8"/>
        <v>1438.6</v>
      </c>
      <c r="W9" s="116">
        <v>930</v>
      </c>
      <c r="X9" s="117">
        <f t="shared" si="9"/>
        <v>15.468817204301075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6006</v>
      </c>
      <c r="D10" s="131">
        <f t="shared" si="0"/>
        <v>39.51315789473684</v>
      </c>
      <c r="E10" s="129">
        <f>+E5+E6+E7+E8+E9</f>
        <v>4733</v>
      </c>
      <c r="F10" s="130">
        <f>SUM(F5:F9)</f>
        <v>1005</v>
      </c>
      <c r="G10" s="132">
        <f t="shared" si="1"/>
        <v>21.233889710542996</v>
      </c>
      <c r="H10" s="131">
        <f t="shared" si="2"/>
        <v>452.25</v>
      </c>
      <c r="I10" s="129">
        <f>+I5+I6+I7+I8+I9</f>
        <v>36760</v>
      </c>
      <c r="J10" s="130">
        <f>+J5+J6+J7+J8+J9</f>
        <v>16296</v>
      </c>
      <c r="K10" s="132">
        <f t="shared" si="3"/>
        <v>44.330794341675734</v>
      </c>
      <c r="L10" s="131">
        <f t="shared" si="4"/>
        <v>5214.72</v>
      </c>
      <c r="M10" s="129">
        <f>+M5+M6+M7+M8+M9</f>
        <v>34670</v>
      </c>
      <c r="N10" s="130">
        <f>SUM(N5:N9)</f>
        <v>18237</v>
      </c>
      <c r="O10" s="132">
        <f t="shared" si="5"/>
        <v>52.601672916065766</v>
      </c>
      <c r="P10" s="131">
        <f t="shared" si="6"/>
        <v>3282.66</v>
      </c>
      <c r="Q10" s="129">
        <f>SUM(Q5:Q9)</f>
        <v>300</v>
      </c>
      <c r="R10" s="133">
        <f>SUM(R8:R9)</f>
        <v>33</v>
      </c>
      <c r="S10" s="132">
        <f>SUM(S8:S9)</f>
        <v>11</v>
      </c>
      <c r="T10" s="131">
        <f>R10*0.85</f>
        <v>28.05</v>
      </c>
      <c r="U10" s="134">
        <f t="shared" si="7"/>
        <v>46.520539345827395</v>
      </c>
      <c r="V10" s="139">
        <f t="shared" si="8"/>
        <v>8977.68</v>
      </c>
      <c r="W10" s="135">
        <f>+W5+W6+W7+W8+W9</f>
        <v>6537</v>
      </c>
      <c r="X10" s="137">
        <f t="shared" si="9"/>
        <v>13.733639284075265</v>
      </c>
    </row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L14" sqref="L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1090</v>
      </c>
      <c r="D5" s="88">
        <f aca="true" t="shared" si="0" ref="D5:D10">C5/B5*100</f>
        <v>40.05880191106211</v>
      </c>
      <c r="E5" s="89">
        <v>1203</v>
      </c>
      <c r="F5" s="90">
        <v>100</v>
      </c>
      <c r="G5" s="91">
        <f aca="true" t="shared" si="1" ref="G5:G10">F5/E5*100</f>
        <v>8.31255195344971</v>
      </c>
      <c r="H5" s="88">
        <f aca="true" t="shared" si="2" ref="H5:H10">F5*0.45</f>
        <v>45</v>
      </c>
      <c r="I5" s="89">
        <v>8955</v>
      </c>
      <c r="J5" s="90">
        <v>3070</v>
      </c>
      <c r="K5" s="91">
        <f aca="true" t="shared" si="3" ref="K5:K10">J5/I5*100</f>
        <v>34.28252372975991</v>
      </c>
      <c r="L5" s="88">
        <f aca="true" t="shared" si="4" ref="L5:L10">J5*0.32</f>
        <v>982.4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47.371127394266615</v>
      </c>
      <c r="V5" s="93">
        <f aca="true" t="shared" si="8" ref="V5:V10">H5+L5+P5+T5</f>
        <v>1783.4</v>
      </c>
      <c r="W5" s="94">
        <v>1646</v>
      </c>
      <c r="X5" s="95">
        <f aca="true" t="shared" si="9" ref="X5:X10">V5/W5*10</f>
        <v>10.834750911300121</v>
      </c>
    </row>
    <row r="6" spans="1:24" s="123" customFormat="1" ht="67.5" customHeight="1">
      <c r="A6" s="119" t="s">
        <v>33</v>
      </c>
      <c r="B6" s="124">
        <v>3879</v>
      </c>
      <c r="C6" s="96">
        <v>2030</v>
      </c>
      <c r="D6" s="88">
        <f t="shared" si="0"/>
        <v>52.33307553493168</v>
      </c>
      <c r="E6" s="97">
        <v>1430</v>
      </c>
      <c r="F6" s="98">
        <v>514</v>
      </c>
      <c r="G6" s="91">
        <f t="shared" si="1"/>
        <v>35.94405594405594</v>
      </c>
      <c r="H6" s="88">
        <f t="shared" si="2"/>
        <v>231.3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60.1010101010101</v>
      </c>
      <c r="V6" s="93">
        <f t="shared" si="8"/>
        <v>3716.6200000000003</v>
      </c>
      <c r="W6" s="99">
        <v>2000</v>
      </c>
      <c r="X6" s="95">
        <f t="shared" si="9"/>
        <v>18.5831</v>
      </c>
    </row>
    <row r="7" spans="1:53" s="126" customFormat="1" ht="39" customHeight="1">
      <c r="A7" s="120" t="s">
        <v>14</v>
      </c>
      <c r="B7" s="102">
        <v>2100</v>
      </c>
      <c r="C7" s="104">
        <v>379</v>
      </c>
      <c r="D7" s="101">
        <f t="shared" si="0"/>
        <v>18.047619047619047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2685</v>
      </c>
      <c r="O7" s="91">
        <f t="shared" si="5"/>
        <v>53.7</v>
      </c>
      <c r="P7" s="88">
        <f t="shared" si="6"/>
        <v>483.29999999999995</v>
      </c>
      <c r="Q7" s="102"/>
      <c r="R7" s="104"/>
      <c r="S7" s="103"/>
      <c r="T7" s="101"/>
      <c r="U7" s="93">
        <f t="shared" si="7"/>
        <v>34.48235294117647</v>
      </c>
      <c r="V7" s="106">
        <f t="shared" si="8"/>
        <v>594</v>
      </c>
      <c r="W7" s="107"/>
      <c r="X7" s="95" t="e">
        <f t="shared" si="9"/>
        <v>#DIV/0!</v>
      </c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1570</v>
      </c>
      <c r="D8" s="88">
        <f t="shared" si="0"/>
        <v>39.25</v>
      </c>
      <c r="E8" s="97">
        <v>500</v>
      </c>
      <c r="F8" s="98">
        <v>61</v>
      </c>
      <c r="G8" s="91">
        <f t="shared" si="1"/>
        <v>12.2</v>
      </c>
      <c r="H8" s="88">
        <f t="shared" si="2"/>
        <v>27.45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3050</v>
      </c>
      <c r="O8" s="91">
        <f t="shared" si="5"/>
        <v>28.923660502607873</v>
      </c>
      <c r="P8" s="88">
        <f t="shared" si="6"/>
        <v>549</v>
      </c>
      <c r="Q8" s="97">
        <v>300</v>
      </c>
      <c r="R8" s="98">
        <v>37</v>
      </c>
      <c r="S8" s="91">
        <f>R8/Q8*100</f>
        <v>12.333333333333334</v>
      </c>
      <c r="T8" s="88">
        <f>R8*0.085</f>
        <v>3.145</v>
      </c>
      <c r="U8" s="93">
        <f t="shared" si="7"/>
        <v>30.67329192546584</v>
      </c>
      <c r="V8" s="93">
        <f t="shared" si="8"/>
        <v>1547.595</v>
      </c>
      <c r="W8" s="99">
        <v>1961</v>
      </c>
      <c r="X8" s="95">
        <f t="shared" si="9"/>
        <v>7.891866394696584</v>
      </c>
    </row>
    <row r="9" spans="1:24" s="123" customFormat="1" ht="39" customHeight="1" thickBot="1">
      <c r="A9" s="121" t="s">
        <v>46</v>
      </c>
      <c r="B9" s="127">
        <v>2500</v>
      </c>
      <c r="C9" s="108">
        <v>1220</v>
      </c>
      <c r="D9" s="109">
        <f t="shared" si="0"/>
        <v>48.8</v>
      </c>
      <c r="E9" s="110">
        <v>1100</v>
      </c>
      <c r="F9" s="138">
        <v>108</v>
      </c>
      <c r="G9" s="112">
        <f t="shared" si="1"/>
        <v>9.818181818181818</v>
      </c>
      <c r="H9" s="88">
        <f t="shared" si="2"/>
        <v>48.6</v>
      </c>
      <c r="I9" s="110">
        <v>4000</v>
      </c>
      <c r="J9" s="138">
        <v>1689</v>
      </c>
      <c r="K9" s="112">
        <f t="shared" si="3"/>
        <v>42.225</v>
      </c>
      <c r="L9" s="88">
        <f t="shared" si="4"/>
        <v>540.48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65.68571428571428</v>
      </c>
      <c r="V9" s="115">
        <f t="shared" si="8"/>
        <v>1507.08</v>
      </c>
      <c r="W9" s="116">
        <v>930</v>
      </c>
      <c r="X9" s="117">
        <f t="shared" si="9"/>
        <v>16.20516129032258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6289</v>
      </c>
      <c r="D10" s="131">
        <f t="shared" si="0"/>
        <v>41.375</v>
      </c>
      <c r="E10" s="129">
        <f>+E5+E6+E7+E8+E9</f>
        <v>4733</v>
      </c>
      <c r="F10" s="130">
        <f>SUM(F5:F9)</f>
        <v>1029</v>
      </c>
      <c r="G10" s="132">
        <f t="shared" si="1"/>
        <v>21.740967673779842</v>
      </c>
      <c r="H10" s="131">
        <f t="shared" si="2"/>
        <v>463.05</v>
      </c>
      <c r="I10" s="129">
        <f>+I5+I6+I7+I8+I9</f>
        <v>36760</v>
      </c>
      <c r="J10" s="130">
        <f>+J5+J6+J7+J8+J9</f>
        <v>16510</v>
      </c>
      <c r="K10" s="132">
        <f t="shared" si="3"/>
        <v>44.912948857453756</v>
      </c>
      <c r="L10" s="131">
        <f t="shared" si="4"/>
        <v>5283.2</v>
      </c>
      <c r="M10" s="129">
        <f>+M5+M6+M7+M8+M9</f>
        <v>34670</v>
      </c>
      <c r="N10" s="130">
        <f>SUM(N5:N9)</f>
        <v>18885</v>
      </c>
      <c r="O10" s="132">
        <f t="shared" si="5"/>
        <v>54.47072396884914</v>
      </c>
      <c r="P10" s="131">
        <f t="shared" si="6"/>
        <v>3399.2999999999997</v>
      </c>
      <c r="Q10" s="129">
        <f>SUM(Q5:Q9)</f>
        <v>300</v>
      </c>
      <c r="R10" s="133">
        <f>SUM(R8:R9)</f>
        <v>37</v>
      </c>
      <c r="S10" s="132">
        <f>SUM(S8:S9)</f>
        <v>12.333333333333334</v>
      </c>
      <c r="T10" s="131">
        <f>R10*0.85</f>
        <v>31.45</v>
      </c>
      <c r="U10" s="134">
        <f t="shared" si="7"/>
        <v>47.68450100048389</v>
      </c>
      <c r="V10" s="139">
        <f t="shared" si="8"/>
        <v>9177</v>
      </c>
      <c r="W10" s="135">
        <f>+W5+W6+W7+W8+W9</f>
        <v>6537</v>
      </c>
      <c r="X10" s="137">
        <f t="shared" si="9"/>
        <v>14.038549793483249</v>
      </c>
    </row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S15" sqref="S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1090</v>
      </c>
      <c r="D5" s="88">
        <f aca="true" t="shared" si="0" ref="D5:D10">C5/B5*100</f>
        <v>40.05880191106211</v>
      </c>
      <c r="E5" s="89">
        <v>1203</v>
      </c>
      <c r="F5" s="90">
        <v>100</v>
      </c>
      <c r="G5" s="91">
        <f aca="true" t="shared" si="1" ref="G5:G10">F5/E5*100</f>
        <v>8.31255195344971</v>
      </c>
      <c r="H5" s="88">
        <f aca="true" t="shared" si="2" ref="H5:H10">F5*0.45</f>
        <v>45</v>
      </c>
      <c r="I5" s="89">
        <v>8955</v>
      </c>
      <c r="J5" s="90">
        <v>3070</v>
      </c>
      <c r="K5" s="91">
        <f aca="true" t="shared" si="3" ref="K5:K10">J5/I5*100</f>
        <v>34.28252372975991</v>
      </c>
      <c r="L5" s="88">
        <f aca="true" t="shared" si="4" ref="L5:L10">J5*0.32</f>
        <v>982.4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47.371127394266615</v>
      </c>
      <c r="V5" s="93">
        <f aca="true" t="shared" si="8" ref="V5:V10">H5+L5+P5+T5</f>
        <v>1783.4</v>
      </c>
      <c r="W5" s="94">
        <v>1646</v>
      </c>
      <c r="X5" s="95">
        <f aca="true" t="shared" si="9" ref="X5:X10">V5/W5*10</f>
        <v>10.834750911300121</v>
      </c>
    </row>
    <row r="6" spans="1:24" s="123" customFormat="1" ht="67.5" customHeight="1">
      <c r="A6" s="119" t="s">
        <v>33</v>
      </c>
      <c r="B6" s="124">
        <v>3879</v>
      </c>
      <c r="C6" s="96">
        <v>2030</v>
      </c>
      <c r="D6" s="88">
        <f t="shared" si="0"/>
        <v>52.33307553493168</v>
      </c>
      <c r="E6" s="97">
        <v>1430</v>
      </c>
      <c r="F6" s="98">
        <v>514</v>
      </c>
      <c r="G6" s="91">
        <f t="shared" si="1"/>
        <v>35.94405594405594</v>
      </c>
      <c r="H6" s="88">
        <f t="shared" si="2"/>
        <v>231.3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60.1010101010101</v>
      </c>
      <c r="V6" s="93">
        <f t="shared" si="8"/>
        <v>3716.6200000000003</v>
      </c>
      <c r="W6" s="99">
        <v>2000</v>
      </c>
      <c r="X6" s="95">
        <f t="shared" si="9"/>
        <v>18.5831</v>
      </c>
    </row>
    <row r="7" spans="1:53" s="126" customFormat="1" ht="39" customHeight="1">
      <c r="A7" s="120" t="s">
        <v>14</v>
      </c>
      <c r="B7" s="102">
        <v>2100</v>
      </c>
      <c r="C7" s="104">
        <v>404</v>
      </c>
      <c r="D7" s="101">
        <f t="shared" si="0"/>
        <v>19.238095238095237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2735</v>
      </c>
      <c r="O7" s="91">
        <f t="shared" si="5"/>
        <v>54.7</v>
      </c>
      <c r="P7" s="88">
        <f t="shared" si="6"/>
        <v>492.29999999999995</v>
      </c>
      <c r="Q7" s="102"/>
      <c r="R7" s="104"/>
      <c r="S7" s="103"/>
      <c r="T7" s="101"/>
      <c r="U7" s="93">
        <f t="shared" si="7"/>
        <v>35.07058823529412</v>
      </c>
      <c r="V7" s="106">
        <f t="shared" si="8"/>
        <v>603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1649</v>
      </c>
      <c r="D8" s="88">
        <f t="shared" si="0"/>
        <v>41.225</v>
      </c>
      <c r="E8" s="97">
        <v>500</v>
      </c>
      <c r="F8" s="98">
        <v>61</v>
      </c>
      <c r="G8" s="91">
        <f t="shared" si="1"/>
        <v>12.2</v>
      </c>
      <c r="H8" s="88">
        <f t="shared" si="2"/>
        <v>27.45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3050</v>
      </c>
      <c r="O8" s="91">
        <f t="shared" si="5"/>
        <v>28.923660502607873</v>
      </c>
      <c r="P8" s="88">
        <f t="shared" si="6"/>
        <v>549</v>
      </c>
      <c r="Q8" s="97">
        <v>300</v>
      </c>
      <c r="R8" s="98">
        <v>43</v>
      </c>
      <c r="S8" s="91">
        <f>R8/Q8*100</f>
        <v>14.333333333333334</v>
      </c>
      <c r="T8" s="88">
        <f>R8*0.85</f>
        <v>36.55</v>
      </c>
      <c r="U8" s="93">
        <f t="shared" si="7"/>
        <v>30.703105590062112</v>
      </c>
      <c r="V8" s="93">
        <f t="shared" si="8"/>
        <v>1581</v>
      </c>
      <c r="W8" s="99">
        <v>1961</v>
      </c>
      <c r="X8" s="95">
        <f t="shared" si="9"/>
        <v>8.06221315655278</v>
      </c>
    </row>
    <row r="9" spans="1:24" s="123" customFormat="1" ht="39" customHeight="1" thickBot="1">
      <c r="A9" s="121" t="s">
        <v>46</v>
      </c>
      <c r="B9" s="127">
        <v>2500</v>
      </c>
      <c r="C9" s="108">
        <v>1220</v>
      </c>
      <c r="D9" s="109">
        <f t="shared" si="0"/>
        <v>48.8</v>
      </c>
      <c r="E9" s="110">
        <v>1100</v>
      </c>
      <c r="F9" s="138">
        <v>108</v>
      </c>
      <c r="G9" s="112">
        <f t="shared" si="1"/>
        <v>9.818181818181818</v>
      </c>
      <c r="H9" s="88">
        <f t="shared" si="2"/>
        <v>48.6</v>
      </c>
      <c r="I9" s="110">
        <v>4000</v>
      </c>
      <c r="J9" s="138">
        <v>1689</v>
      </c>
      <c r="K9" s="112">
        <f t="shared" si="3"/>
        <v>42.225</v>
      </c>
      <c r="L9" s="88">
        <f t="shared" si="4"/>
        <v>540.48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65.68571428571428</v>
      </c>
      <c r="V9" s="115">
        <f t="shared" si="8"/>
        <v>1507.08</v>
      </c>
      <c r="W9" s="116">
        <v>930</v>
      </c>
      <c r="X9" s="117">
        <f t="shared" si="9"/>
        <v>16.20516129032258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6393</v>
      </c>
      <c r="D10" s="131">
        <f t="shared" si="0"/>
        <v>42.05921052631579</v>
      </c>
      <c r="E10" s="129">
        <f>+E5+E6+E7+E8+E9</f>
        <v>4733</v>
      </c>
      <c r="F10" s="130">
        <f>SUM(F5:F9)</f>
        <v>1029</v>
      </c>
      <c r="G10" s="132">
        <f t="shared" si="1"/>
        <v>21.740967673779842</v>
      </c>
      <c r="H10" s="131">
        <f t="shared" si="2"/>
        <v>463.05</v>
      </c>
      <c r="I10" s="129">
        <f>+I5+I6+I7+I8+I9</f>
        <v>36760</v>
      </c>
      <c r="J10" s="130">
        <f>+J5+J6+J7+J8+J9</f>
        <v>16510</v>
      </c>
      <c r="K10" s="132">
        <f t="shared" si="3"/>
        <v>44.912948857453756</v>
      </c>
      <c r="L10" s="131">
        <f t="shared" si="4"/>
        <v>5283.2</v>
      </c>
      <c r="M10" s="129">
        <f>+M5+M6+M7+M8+M9</f>
        <v>34670</v>
      </c>
      <c r="N10" s="130">
        <f>SUM(N5:N9)</f>
        <v>18935</v>
      </c>
      <c r="O10" s="132">
        <f t="shared" si="5"/>
        <v>54.6149408710701</v>
      </c>
      <c r="P10" s="131">
        <f t="shared" si="6"/>
        <v>3408.2999999999997</v>
      </c>
      <c r="Q10" s="129">
        <f>SUM(Q5:Q9)</f>
        <v>300</v>
      </c>
      <c r="R10" s="133">
        <f>SUM(R8:R9)</f>
        <v>43</v>
      </c>
      <c r="S10" s="132">
        <f>SUM(S8:S9)</f>
        <v>14.333333333333334</v>
      </c>
      <c r="T10" s="131">
        <f>R10*0.85</f>
        <v>36.55</v>
      </c>
      <c r="U10" s="134">
        <f t="shared" si="7"/>
        <v>47.75773903718138</v>
      </c>
      <c r="V10" s="139">
        <f t="shared" si="8"/>
        <v>9191.099999999999</v>
      </c>
      <c r="W10" s="135">
        <f>+W5+W6+W7+W8+W9</f>
        <v>6537</v>
      </c>
      <c r="X10" s="137">
        <f t="shared" si="9"/>
        <v>14.060119320789351</v>
      </c>
    </row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M16" sqref="M16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450</v>
      </c>
      <c r="O5" s="24"/>
      <c r="P5" s="15">
        <f aca="true" t="shared" si="4" ref="P5:P10">N5*0.18</f>
        <v>81</v>
      </c>
      <c r="Q5" s="12"/>
      <c r="R5" s="5"/>
      <c r="S5" s="24"/>
      <c r="T5" s="15"/>
      <c r="U5" s="29">
        <f aca="true" t="shared" si="5" ref="U5:U10">H5+L5+P5+T5</f>
        <v>81</v>
      </c>
      <c r="V5" s="20">
        <v>1646</v>
      </c>
      <c r="W5" s="37">
        <f aca="true" t="shared" si="6" ref="W5:W10">U5/V5*10</f>
        <v>0.49210206561360875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 t="shared" si="3"/>
        <v>960</v>
      </c>
      <c r="M6" s="13">
        <v>8325</v>
      </c>
      <c r="N6" s="3">
        <v>900</v>
      </c>
      <c r="O6" s="24"/>
      <c r="P6" s="15">
        <f t="shared" si="4"/>
        <v>162</v>
      </c>
      <c r="Q6" s="13"/>
      <c r="R6" s="3"/>
      <c r="S6" s="24"/>
      <c r="T6" s="15"/>
      <c r="U6" s="29">
        <f t="shared" si="5"/>
        <v>1122</v>
      </c>
      <c r="V6" s="19">
        <v>2000</v>
      </c>
      <c r="W6" s="37">
        <f t="shared" si="6"/>
        <v>5.61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60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 t="shared" si="3"/>
        <v>248.32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248.32</v>
      </c>
      <c r="V8" s="19">
        <v>1961</v>
      </c>
      <c r="W8" s="37">
        <f t="shared" si="6"/>
        <v>1.2662927078021415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 t="shared" si="3"/>
        <v>0</v>
      </c>
      <c r="M9" s="14">
        <v>5400</v>
      </c>
      <c r="N9" s="7">
        <v>810</v>
      </c>
      <c r="O9" s="25"/>
      <c r="P9" s="15">
        <f t="shared" si="4"/>
        <v>145.79999999999998</v>
      </c>
      <c r="Q9" s="14"/>
      <c r="R9" s="7"/>
      <c r="S9" s="25"/>
      <c r="T9" s="16"/>
      <c r="U9" s="30">
        <f t="shared" si="5"/>
        <v>145.79999999999998</v>
      </c>
      <c r="V9" s="21">
        <v>930</v>
      </c>
      <c r="W9" s="38">
        <f t="shared" si="6"/>
        <v>1.5677419354838709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11">
        <f>+E5+E6+E7+E8+E9</f>
        <v>4733</v>
      </c>
      <c r="F10" s="8"/>
      <c r="G10" s="26"/>
      <c r="H10" s="142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42">
        <f t="shared" si="3"/>
        <v>1208.32</v>
      </c>
      <c r="M10" s="35">
        <f>+M5+M6+M7+M8+M9</f>
        <v>34670</v>
      </c>
      <c r="N10" s="8">
        <f>SUM(N5:N9)</f>
        <v>2160</v>
      </c>
      <c r="O10" s="26"/>
      <c r="P10" s="17">
        <f t="shared" si="4"/>
        <v>388.8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1597.12</v>
      </c>
      <c r="V10" s="27">
        <f>+V5+V6+V7+V8+V9</f>
        <v>6537</v>
      </c>
      <c r="W10" s="39">
        <f t="shared" si="6"/>
        <v>2.443200244760593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Q16" sqref="Q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1033</v>
      </c>
      <c r="D5" s="88">
        <f aca="true" t="shared" si="0" ref="D5:D10">C5/B5*100</f>
        <v>37.96398382947446</v>
      </c>
      <c r="E5" s="89">
        <v>1203</v>
      </c>
      <c r="F5" s="90">
        <v>115</v>
      </c>
      <c r="G5" s="91">
        <f aca="true" t="shared" si="1" ref="G5:G10">F5/E5*100</f>
        <v>9.559434746467165</v>
      </c>
      <c r="H5" s="88">
        <f aca="true" t="shared" si="2" ref="H5:H10">F5*0.45</f>
        <v>51.75</v>
      </c>
      <c r="I5" s="89">
        <v>8955</v>
      </c>
      <c r="J5" s="90">
        <v>3500</v>
      </c>
      <c r="K5" s="91">
        <f aca="true" t="shared" si="3" ref="K5:K10">J5/I5*100</f>
        <v>39.08431044109436</v>
      </c>
      <c r="L5" s="88">
        <f aca="true" t="shared" si="4" ref="L5:L10">J5*0.32</f>
        <v>1120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50.2313922097956</v>
      </c>
      <c r="V5" s="93">
        <f aca="true" t="shared" si="8" ref="V5:V10">H5+L5+P5+T5</f>
        <v>1927.75</v>
      </c>
      <c r="W5" s="94">
        <v>1646</v>
      </c>
      <c r="X5" s="95">
        <f aca="true" t="shared" si="9" ref="X5:X10">V5/W5*10</f>
        <v>11.71172539489672</v>
      </c>
    </row>
    <row r="6" spans="1:24" s="123" customFormat="1" ht="67.5" customHeight="1">
      <c r="A6" s="119" t="s">
        <v>33</v>
      </c>
      <c r="B6" s="124">
        <v>3879</v>
      </c>
      <c r="C6" s="96">
        <v>2030</v>
      </c>
      <c r="D6" s="88">
        <f t="shared" si="0"/>
        <v>52.33307553493168</v>
      </c>
      <c r="E6" s="97">
        <v>1430</v>
      </c>
      <c r="F6" s="98">
        <v>617</v>
      </c>
      <c r="G6" s="91">
        <f t="shared" si="1"/>
        <v>43.14685314685315</v>
      </c>
      <c r="H6" s="88">
        <f t="shared" si="2"/>
        <v>277.65000000000003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60.57392102846648</v>
      </c>
      <c r="V6" s="93">
        <f t="shared" si="8"/>
        <v>3762.9700000000003</v>
      </c>
      <c r="W6" s="99">
        <v>2000</v>
      </c>
      <c r="X6" s="95">
        <f t="shared" si="9"/>
        <v>18.81485</v>
      </c>
    </row>
    <row r="7" spans="1:53" s="126" customFormat="1" ht="39" customHeight="1">
      <c r="A7" s="120" t="s">
        <v>14</v>
      </c>
      <c r="B7" s="102">
        <v>2100</v>
      </c>
      <c r="C7" s="104">
        <v>429</v>
      </c>
      <c r="D7" s="101">
        <f t="shared" si="0"/>
        <v>20.42857142857143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3083</v>
      </c>
      <c r="O7" s="91">
        <f t="shared" si="5"/>
        <v>61.660000000000004</v>
      </c>
      <c r="P7" s="88">
        <f t="shared" si="6"/>
        <v>554.9399999999999</v>
      </c>
      <c r="Q7" s="102"/>
      <c r="R7" s="104"/>
      <c r="S7" s="103"/>
      <c r="T7" s="101"/>
      <c r="U7" s="93">
        <f t="shared" si="7"/>
        <v>39.16470588235294</v>
      </c>
      <c r="V7" s="106">
        <f t="shared" si="8"/>
        <v>665.64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1649</v>
      </c>
      <c r="D8" s="88">
        <f t="shared" si="0"/>
        <v>41.225</v>
      </c>
      <c r="E8" s="97">
        <v>500</v>
      </c>
      <c r="F8" s="98">
        <v>80</v>
      </c>
      <c r="G8" s="91">
        <f t="shared" si="1"/>
        <v>16</v>
      </c>
      <c r="H8" s="88">
        <f t="shared" si="2"/>
        <v>36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3050</v>
      </c>
      <c r="O8" s="91">
        <f t="shared" si="5"/>
        <v>28.923660502607873</v>
      </c>
      <c r="P8" s="88">
        <f t="shared" si="6"/>
        <v>549</v>
      </c>
      <c r="Q8" s="97">
        <v>300</v>
      </c>
      <c r="R8" s="98">
        <v>48</v>
      </c>
      <c r="S8" s="91">
        <f>R8/Q8*100</f>
        <v>16</v>
      </c>
      <c r="T8" s="88">
        <f>R8*0.85</f>
        <v>40.8</v>
      </c>
      <c r="U8" s="93">
        <f t="shared" si="7"/>
        <v>30.822360248447207</v>
      </c>
      <c r="V8" s="93">
        <f t="shared" si="8"/>
        <v>1593.8</v>
      </c>
      <c r="W8" s="99">
        <v>1961</v>
      </c>
      <c r="X8" s="95">
        <f t="shared" si="9"/>
        <v>8.12748597654258</v>
      </c>
    </row>
    <row r="9" spans="1:24" s="123" customFormat="1" ht="39" customHeight="1" thickBot="1">
      <c r="A9" s="121" t="s">
        <v>46</v>
      </c>
      <c r="B9" s="127">
        <v>2500</v>
      </c>
      <c r="C9" s="108">
        <v>1285</v>
      </c>
      <c r="D9" s="109">
        <f t="shared" si="0"/>
        <v>51.4</v>
      </c>
      <c r="E9" s="110">
        <v>1100</v>
      </c>
      <c r="F9" s="138">
        <v>119</v>
      </c>
      <c r="G9" s="112">
        <f t="shared" si="1"/>
        <v>10.818181818181818</v>
      </c>
      <c r="H9" s="88">
        <f t="shared" si="2"/>
        <v>53.550000000000004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69.47619047619048</v>
      </c>
      <c r="V9" s="115">
        <f t="shared" si="8"/>
        <v>1635.87</v>
      </c>
      <c r="W9" s="116">
        <v>930</v>
      </c>
      <c r="X9" s="117">
        <f t="shared" si="9"/>
        <v>17.59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6426</v>
      </c>
      <c r="D10" s="131">
        <f t="shared" si="0"/>
        <v>42.276315789473685</v>
      </c>
      <c r="E10" s="129">
        <f>+E5+E6+E7+E8+E9</f>
        <v>4733</v>
      </c>
      <c r="F10" s="130">
        <f>SUM(F5:F9)</f>
        <v>1177</v>
      </c>
      <c r="G10" s="132">
        <f t="shared" si="1"/>
        <v>24.867948447073736</v>
      </c>
      <c r="H10" s="131">
        <f t="shared" si="2"/>
        <v>529.65</v>
      </c>
      <c r="I10" s="129">
        <f>+I5+I6+I7+I8+I9</f>
        <v>36760</v>
      </c>
      <c r="J10" s="130">
        <f>+J5+J6+J7+J8+J9</f>
        <v>17327</v>
      </c>
      <c r="K10" s="132">
        <f t="shared" si="3"/>
        <v>47.135473340587595</v>
      </c>
      <c r="L10" s="131">
        <f t="shared" si="4"/>
        <v>5544.64</v>
      </c>
      <c r="M10" s="129">
        <f>+M5+M6+M7+M8+M9</f>
        <v>34670</v>
      </c>
      <c r="N10" s="130">
        <f>SUM(N5:N9)</f>
        <v>19283</v>
      </c>
      <c r="O10" s="132">
        <f t="shared" si="5"/>
        <v>55.618690510527834</v>
      </c>
      <c r="P10" s="131">
        <f t="shared" si="6"/>
        <v>3470.94</v>
      </c>
      <c r="Q10" s="129">
        <f>SUM(Q5:Q9)</f>
        <v>300</v>
      </c>
      <c r="R10" s="133">
        <f>SUM(R8:R9)</f>
        <v>48</v>
      </c>
      <c r="S10" s="132">
        <f>SUM(S8:S9)</f>
        <v>16</v>
      </c>
      <c r="T10" s="131">
        <f>R10*0.85</f>
        <v>40.8</v>
      </c>
      <c r="U10" s="134">
        <f t="shared" si="7"/>
        <v>49.48144854374011</v>
      </c>
      <c r="V10" s="139">
        <f t="shared" si="8"/>
        <v>9586.029999999999</v>
      </c>
      <c r="W10" s="135">
        <f>+W5+W6+W7+W8+W9</f>
        <v>6537</v>
      </c>
      <c r="X10" s="137">
        <f t="shared" si="9"/>
        <v>14.66426495334251</v>
      </c>
    </row>
  </sheetData>
  <mergeCells count="12"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S16" sqref="S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1172</v>
      </c>
      <c r="D5" s="88">
        <f aca="true" t="shared" si="0" ref="D5:D10">C5/B5*100</f>
        <v>43.072399852995225</v>
      </c>
      <c r="E5" s="89">
        <v>1203</v>
      </c>
      <c r="F5" s="90">
        <v>130</v>
      </c>
      <c r="G5" s="91">
        <f aca="true" t="shared" si="1" ref="G5:G10">F5/E5*100</f>
        <v>10.806317539484622</v>
      </c>
      <c r="H5" s="88">
        <f aca="true" t="shared" si="2" ref="H5:H10">F5*0.45</f>
        <v>58.5</v>
      </c>
      <c r="I5" s="89">
        <v>8955</v>
      </c>
      <c r="J5" s="90">
        <v>3945</v>
      </c>
      <c r="K5" s="91">
        <f aca="true" t="shared" si="3" ref="K5:K10">J5/I5*100</f>
        <v>44.0536013400335</v>
      </c>
      <c r="L5" s="88">
        <f aca="true" t="shared" si="4" ref="L5:L10">J5*0.32</f>
        <v>1262.4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>N5*0.18</f>
        <v>756</v>
      </c>
      <c r="Q5" s="89"/>
      <c r="R5" s="90"/>
      <c r="S5" s="91"/>
      <c r="T5" s="88"/>
      <c r="U5" s="93">
        <f aca="true" t="shared" si="6" ref="U5:U10">(F5+J5+N5+R5)/(E5+I5+M5+Q5)*100</f>
        <v>53.18807044607276</v>
      </c>
      <c r="V5" s="93">
        <f aca="true" t="shared" si="7" ref="V5:V10">H5+L5+P5+T5</f>
        <v>2076.9</v>
      </c>
      <c r="W5" s="94">
        <v>1646</v>
      </c>
      <c r="X5" s="95">
        <f aca="true" t="shared" si="8" ref="X5:X10">V5/W5*10</f>
        <v>12.617861482381532</v>
      </c>
    </row>
    <row r="6" spans="1:24" s="123" customFormat="1" ht="67.5" customHeight="1">
      <c r="A6" s="119" t="s">
        <v>33</v>
      </c>
      <c r="B6" s="124">
        <v>3879</v>
      </c>
      <c r="C6" s="96">
        <v>2030</v>
      </c>
      <c r="D6" s="88">
        <f t="shared" si="0"/>
        <v>52.33307553493168</v>
      </c>
      <c r="E6" s="97">
        <v>1430</v>
      </c>
      <c r="F6" s="98">
        <v>617</v>
      </c>
      <c r="G6" s="91">
        <f t="shared" si="1"/>
        <v>43.14685314685315</v>
      </c>
      <c r="H6" s="88">
        <f t="shared" si="2"/>
        <v>277.65000000000003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>N6*0.18</f>
        <v>693</v>
      </c>
      <c r="Q6" s="97"/>
      <c r="R6" s="98"/>
      <c r="S6" s="91"/>
      <c r="T6" s="88"/>
      <c r="U6" s="93">
        <f t="shared" si="6"/>
        <v>60.57392102846648</v>
      </c>
      <c r="V6" s="93">
        <f t="shared" si="7"/>
        <v>3762.9700000000003</v>
      </c>
      <c r="W6" s="99">
        <v>2000</v>
      </c>
      <c r="X6" s="95">
        <f t="shared" si="8"/>
        <v>18.81485</v>
      </c>
    </row>
    <row r="7" spans="1:53" s="126" customFormat="1" ht="39" customHeight="1">
      <c r="A7" s="120" t="s">
        <v>14</v>
      </c>
      <c r="B7" s="102">
        <v>2100</v>
      </c>
      <c r="C7" s="104">
        <v>459</v>
      </c>
      <c r="D7" s="101">
        <f t="shared" si="0"/>
        <v>21.857142857142858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3587</v>
      </c>
      <c r="O7" s="91">
        <f t="shared" si="5"/>
        <v>71.74000000000001</v>
      </c>
      <c r="P7" s="88">
        <f>N7*0.18</f>
        <v>645.66</v>
      </c>
      <c r="Q7" s="102"/>
      <c r="R7" s="104"/>
      <c r="S7" s="103"/>
      <c r="T7" s="101"/>
      <c r="U7" s="93">
        <f t="shared" si="6"/>
        <v>45.09411764705882</v>
      </c>
      <c r="V7" s="106">
        <f t="shared" si="7"/>
        <v>756.36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1649</v>
      </c>
      <c r="D8" s="88">
        <f t="shared" si="0"/>
        <v>41.225</v>
      </c>
      <c r="E8" s="97">
        <v>500</v>
      </c>
      <c r="F8" s="98">
        <v>86</v>
      </c>
      <c r="G8" s="91">
        <f t="shared" si="1"/>
        <v>17.2</v>
      </c>
      <c r="H8" s="88">
        <f t="shared" si="2"/>
        <v>38.7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3050</v>
      </c>
      <c r="O8" s="91">
        <f t="shared" si="5"/>
        <v>28.923660502607873</v>
      </c>
      <c r="P8" s="88">
        <f>N8*0.18</f>
        <v>549</v>
      </c>
      <c r="Q8" s="97">
        <v>300</v>
      </c>
      <c r="R8" s="98">
        <v>57</v>
      </c>
      <c r="S8" s="91">
        <f>R8/Q8*100</f>
        <v>19</v>
      </c>
      <c r="T8" s="88">
        <f>R8*0.85</f>
        <v>48.449999999999996</v>
      </c>
      <c r="U8" s="93">
        <f t="shared" si="6"/>
        <v>30.896894409937886</v>
      </c>
      <c r="V8" s="93">
        <f t="shared" si="7"/>
        <v>1604.15</v>
      </c>
      <c r="W8" s="99">
        <v>1961</v>
      </c>
      <c r="X8" s="95">
        <f t="shared" si="8"/>
        <v>8.180265170831209</v>
      </c>
    </row>
    <row r="9" spans="1:24" s="123" customFormat="1" ht="39" customHeight="1" thickBot="1">
      <c r="A9" s="121" t="s">
        <v>46</v>
      </c>
      <c r="B9" s="127">
        <v>2500</v>
      </c>
      <c r="C9" s="108">
        <v>1320</v>
      </c>
      <c r="D9" s="109">
        <f t="shared" si="0"/>
        <v>52.800000000000004</v>
      </c>
      <c r="E9" s="110">
        <v>1100</v>
      </c>
      <c r="F9" s="138">
        <v>138</v>
      </c>
      <c r="G9" s="112">
        <f t="shared" si="1"/>
        <v>12.545454545454545</v>
      </c>
      <c r="H9" s="88">
        <f t="shared" si="2"/>
        <v>62.1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>N9*0.18</f>
        <v>918</v>
      </c>
      <c r="Q9" s="110"/>
      <c r="R9" s="113"/>
      <c r="S9" s="112"/>
      <c r="T9" s="109"/>
      <c r="U9" s="115">
        <f t="shared" si="6"/>
        <v>69.65714285714286</v>
      </c>
      <c r="V9" s="115">
        <f t="shared" si="7"/>
        <v>1644.42</v>
      </c>
      <c r="W9" s="116">
        <v>930</v>
      </c>
      <c r="X9" s="117">
        <f t="shared" si="8"/>
        <v>17.681935483870966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6630</v>
      </c>
      <c r="D10" s="131">
        <f t="shared" si="0"/>
        <v>43.618421052631575</v>
      </c>
      <c r="E10" s="129">
        <f>+E5+E6+E7+E8+E9</f>
        <v>4733</v>
      </c>
      <c r="F10" s="130">
        <f>SUM(F5:F9)</f>
        <v>1217</v>
      </c>
      <c r="G10" s="132">
        <f t="shared" si="1"/>
        <v>25.71307838580182</v>
      </c>
      <c r="H10" s="131">
        <f t="shared" si="2"/>
        <v>547.65</v>
      </c>
      <c r="I10" s="129">
        <f>+I5+I6+I7+I8+I9</f>
        <v>36760</v>
      </c>
      <c r="J10" s="130">
        <f>+J5+J6+J7+J8+J9</f>
        <v>17772</v>
      </c>
      <c r="K10" s="132">
        <f t="shared" si="3"/>
        <v>48.34602829162133</v>
      </c>
      <c r="L10" s="131">
        <f t="shared" si="4"/>
        <v>5687.04</v>
      </c>
      <c r="M10" s="129">
        <f>+M5+M6+M7+M8+M9</f>
        <v>34670</v>
      </c>
      <c r="N10" s="130">
        <f>SUM(N5:N9)</f>
        <v>19787</v>
      </c>
      <c r="O10" s="132">
        <f t="shared" si="5"/>
        <v>57.07239688491491</v>
      </c>
      <c r="P10" s="131">
        <f>N10*0.17</f>
        <v>3363.7900000000004</v>
      </c>
      <c r="Q10" s="129">
        <f>SUM(Q5:Q9)</f>
        <v>300</v>
      </c>
      <c r="R10" s="133">
        <f>SUM(R8:R9)</f>
        <v>57</v>
      </c>
      <c r="S10" s="132">
        <f>SUM(S8:S9)</f>
        <v>19</v>
      </c>
      <c r="T10" s="131">
        <f>R10*0.85</f>
        <v>48.449999999999996</v>
      </c>
      <c r="U10" s="134">
        <f t="shared" si="6"/>
        <v>50.786654983456046</v>
      </c>
      <c r="V10" s="139">
        <f t="shared" si="7"/>
        <v>9646.93</v>
      </c>
      <c r="W10" s="135">
        <f>+W5+W6+W7+W8+W9</f>
        <v>6537</v>
      </c>
      <c r="X10" s="137">
        <f t="shared" si="8"/>
        <v>14.757426954260364</v>
      </c>
    </row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V20" sqref="V19:V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1287</v>
      </c>
      <c r="D5" s="88">
        <f aca="true" t="shared" si="0" ref="D5:D10">C5/B5*100</f>
        <v>47.298787210584344</v>
      </c>
      <c r="E5" s="89">
        <v>1203</v>
      </c>
      <c r="F5" s="90">
        <v>140</v>
      </c>
      <c r="G5" s="91">
        <f aca="true" t="shared" si="1" ref="G5:G10">F5/E5*100</f>
        <v>11.637572734829593</v>
      </c>
      <c r="H5" s="88">
        <f aca="true" t="shared" si="2" ref="H5:H10">F5*0.45</f>
        <v>63</v>
      </c>
      <c r="I5" s="89">
        <v>8955</v>
      </c>
      <c r="J5" s="90">
        <v>5120</v>
      </c>
      <c r="K5" s="91">
        <f aca="true" t="shared" si="3" ref="K5:K10">J5/I5*100</f>
        <v>57.1747627024009</v>
      </c>
      <c r="L5" s="88">
        <f aca="true" t="shared" si="4" ref="L5:L10">J5*0.32</f>
        <v>1638.4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60.80473068517804</v>
      </c>
      <c r="V5" s="93">
        <f aca="true" t="shared" si="8" ref="V5:V10">H5+L5+P5+T5</f>
        <v>2457.4</v>
      </c>
      <c r="W5" s="94">
        <v>1646</v>
      </c>
      <c r="X5" s="95">
        <f aca="true" t="shared" si="9" ref="X5:X10">V5/W5*10</f>
        <v>14.929526123936816</v>
      </c>
    </row>
    <row r="6" spans="1:24" s="123" customFormat="1" ht="67.5" customHeight="1">
      <c r="A6" s="119" t="s">
        <v>33</v>
      </c>
      <c r="B6" s="124">
        <v>3879</v>
      </c>
      <c r="C6" s="96">
        <v>2330</v>
      </c>
      <c r="D6" s="88">
        <f t="shared" si="0"/>
        <v>60.06702758442898</v>
      </c>
      <c r="E6" s="97">
        <v>1430</v>
      </c>
      <c r="F6" s="98">
        <v>746</v>
      </c>
      <c r="G6" s="91">
        <f t="shared" si="1"/>
        <v>52.167832167832174</v>
      </c>
      <c r="H6" s="88">
        <f t="shared" si="2"/>
        <v>335.7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61.166207529843895</v>
      </c>
      <c r="V6" s="93">
        <f t="shared" si="8"/>
        <v>3821.02</v>
      </c>
      <c r="W6" s="99">
        <v>2000</v>
      </c>
      <c r="X6" s="95">
        <f t="shared" si="9"/>
        <v>19.1051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86</v>
      </c>
      <c r="G8" s="91">
        <f t="shared" si="1"/>
        <v>17.2</v>
      </c>
      <c r="H8" s="88">
        <f t="shared" si="2"/>
        <v>38.7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3456</v>
      </c>
      <c r="O8" s="91">
        <f t="shared" si="5"/>
        <v>32.773826458036986</v>
      </c>
      <c r="P8" s="88">
        <f t="shared" si="6"/>
        <v>622.0799999999999</v>
      </c>
      <c r="Q8" s="97">
        <v>300</v>
      </c>
      <c r="R8" s="98">
        <v>66</v>
      </c>
      <c r="S8" s="91">
        <f>R8/Q8*100</f>
        <v>22</v>
      </c>
      <c r="T8" s="88">
        <f>R8*0.85</f>
        <v>56.1</v>
      </c>
      <c r="U8" s="93">
        <f t="shared" si="7"/>
        <v>32.959006211180125</v>
      </c>
      <c r="V8" s="93">
        <f t="shared" si="8"/>
        <v>1684.8799999999999</v>
      </c>
      <c r="W8" s="99">
        <v>1961</v>
      </c>
      <c r="X8" s="95">
        <f t="shared" si="9"/>
        <v>8.591942886282508</v>
      </c>
    </row>
    <row r="9" spans="1:24" s="123" customFormat="1" ht="39" customHeight="1" thickBot="1">
      <c r="A9" s="121" t="s">
        <v>46</v>
      </c>
      <c r="B9" s="127">
        <v>2500</v>
      </c>
      <c r="C9" s="108">
        <v>1340</v>
      </c>
      <c r="D9" s="109">
        <f t="shared" si="0"/>
        <v>53.6</v>
      </c>
      <c r="E9" s="110">
        <v>1100</v>
      </c>
      <c r="F9" s="138">
        <v>200</v>
      </c>
      <c r="G9" s="112">
        <f t="shared" si="1"/>
        <v>18.181818181818183</v>
      </c>
      <c r="H9" s="88">
        <f t="shared" si="2"/>
        <v>90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70.24761904761905</v>
      </c>
      <c r="V9" s="115">
        <f t="shared" si="8"/>
        <v>1672.3200000000002</v>
      </c>
      <c r="W9" s="116">
        <v>930</v>
      </c>
      <c r="X9" s="117">
        <f t="shared" si="9"/>
        <v>17.98193548387097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7170</v>
      </c>
      <c r="D10" s="131">
        <f t="shared" si="0"/>
        <v>47.171052631578945</v>
      </c>
      <c r="E10" s="129">
        <f>+E5+E6+E7+E8+E9</f>
        <v>4733</v>
      </c>
      <c r="F10" s="130">
        <f>SUM(F5:F9)</f>
        <v>1418</v>
      </c>
      <c r="G10" s="132">
        <f t="shared" si="1"/>
        <v>29.959856327910416</v>
      </c>
      <c r="H10" s="131">
        <f t="shared" si="2"/>
        <v>638.1</v>
      </c>
      <c r="I10" s="129">
        <f>+I5+I6+I7+I8+I9</f>
        <v>36760</v>
      </c>
      <c r="J10" s="130">
        <f>+J5+J6+J7+J8+J9</f>
        <v>18947</v>
      </c>
      <c r="K10" s="132">
        <f t="shared" si="3"/>
        <v>51.542437431991296</v>
      </c>
      <c r="L10" s="131">
        <f t="shared" si="4"/>
        <v>6063.04</v>
      </c>
      <c r="M10" s="129">
        <f>+M5+M6+M7+M8+M9</f>
        <v>34670</v>
      </c>
      <c r="N10" s="130">
        <f>SUM(N5:N9)</f>
        <v>20598</v>
      </c>
      <c r="O10" s="132">
        <f t="shared" si="5"/>
        <v>59.41159503893856</v>
      </c>
      <c r="P10" s="131">
        <f t="shared" si="6"/>
        <v>3707.64</v>
      </c>
      <c r="Q10" s="129">
        <f>SUM(Q5:Q9)</f>
        <v>300</v>
      </c>
      <c r="R10" s="133">
        <f>SUM(R8:R9)</f>
        <v>66</v>
      </c>
      <c r="S10" s="132">
        <f>SUM(S8:S9)</f>
        <v>22</v>
      </c>
      <c r="T10" s="131">
        <f>R10*0.85</f>
        <v>56.1</v>
      </c>
      <c r="U10" s="134">
        <f t="shared" si="7"/>
        <v>53.65863227966467</v>
      </c>
      <c r="V10" s="139">
        <f t="shared" si="8"/>
        <v>10464.880000000001</v>
      </c>
      <c r="W10" s="135">
        <f>+W5+W6+W7+W8+W9</f>
        <v>6537</v>
      </c>
      <c r="X10" s="137">
        <f t="shared" si="9"/>
        <v>16.008689001070827</v>
      </c>
    </row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V14" sqref="V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1305</v>
      </c>
      <c r="D5" s="88">
        <f aca="true" t="shared" si="0" ref="D5:D10">C5/B5*100</f>
        <v>47.960308710033075</v>
      </c>
      <c r="E5" s="89">
        <v>1203</v>
      </c>
      <c r="F5" s="90">
        <v>145</v>
      </c>
      <c r="G5" s="91">
        <f aca="true" t="shared" si="1" ref="G5:G10">F5/E5*100</f>
        <v>12.05320033250208</v>
      </c>
      <c r="H5" s="88">
        <f aca="true" t="shared" si="2" ref="H5:H10">F5*0.45</f>
        <v>65.25</v>
      </c>
      <c r="I5" s="89">
        <v>8955</v>
      </c>
      <c r="J5" s="90">
        <v>5430</v>
      </c>
      <c r="K5" s="91">
        <f aca="true" t="shared" si="3" ref="K5:K10">J5/I5*100</f>
        <v>60.63651591289783</v>
      </c>
      <c r="L5" s="88">
        <f aca="true" t="shared" si="4" ref="L5:L10">J5*0.32</f>
        <v>1737.6000000000001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62.82941252088957</v>
      </c>
      <c r="V5" s="93">
        <f aca="true" t="shared" si="8" ref="V5:V10">H5+L5+P5+T5</f>
        <v>2558.8500000000004</v>
      </c>
      <c r="W5" s="94">
        <v>1646</v>
      </c>
      <c r="X5" s="95">
        <f aca="true" t="shared" si="9" ref="X5:X10">V5/W5*10</f>
        <v>15.545868772782505</v>
      </c>
    </row>
    <row r="6" spans="1:24" s="123" customFormat="1" ht="67.5" customHeight="1">
      <c r="A6" s="119" t="s">
        <v>33</v>
      </c>
      <c r="B6" s="124">
        <v>3879</v>
      </c>
      <c r="C6" s="96">
        <v>2330</v>
      </c>
      <c r="D6" s="88">
        <f t="shared" si="0"/>
        <v>60.06702758442898</v>
      </c>
      <c r="E6" s="97">
        <v>1430</v>
      </c>
      <c r="F6" s="98">
        <v>746</v>
      </c>
      <c r="G6" s="91">
        <f t="shared" si="1"/>
        <v>52.167832167832174</v>
      </c>
      <c r="H6" s="88">
        <f t="shared" si="2"/>
        <v>335.7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61.166207529843895</v>
      </c>
      <c r="V6" s="93">
        <f t="shared" si="8"/>
        <v>3821.02</v>
      </c>
      <c r="W6" s="99">
        <v>2000</v>
      </c>
      <c r="X6" s="95">
        <f t="shared" si="9"/>
        <v>19.1051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86</v>
      </c>
      <c r="G8" s="91">
        <f t="shared" si="1"/>
        <v>17.2</v>
      </c>
      <c r="H8" s="88">
        <f t="shared" si="2"/>
        <v>38.7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3456</v>
      </c>
      <c r="O8" s="91">
        <f t="shared" si="5"/>
        <v>32.773826458036986</v>
      </c>
      <c r="P8" s="88">
        <f t="shared" si="6"/>
        <v>622.0799999999999</v>
      </c>
      <c r="Q8" s="97">
        <v>300</v>
      </c>
      <c r="R8" s="98">
        <v>66</v>
      </c>
      <c r="S8" s="91">
        <f>R8/Q8*100</f>
        <v>22</v>
      </c>
      <c r="T8" s="88">
        <f>R8*0.85</f>
        <v>56.1</v>
      </c>
      <c r="U8" s="93">
        <f t="shared" si="7"/>
        <v>32.959006211180125</v>
      </c>
      <c r="V8" s="93">
        <f t="shared" si="8"/>
        <v>1684.8799999999999</v>
      </c>
      <c r="W8" s="99">
        <v>1961</v>
      </c>
      <c r="X8" s="95">
        <f t="shared" si="9"/>
        <v>8.591942886282508</v>
      </c>
    </row>
    <row r="9" spans="1:24" s="123" customFormat="1" ht="39" customHeight="1" thickBot="1">
      <c r="A9" s="121" t="s">
        <v>46</v>
      </c>
      <c r="B9" s="127">
        <v>2500</v>
      </c>
      <c r="C9" s="108">
        <v>1350</v>
      </c>
      <c r="D9" s="109">
        <f t="shared" si="0"/>
        <v>54</v>
      </c>
      <c r="E9" s="110">
        <v>1100</v>
      </c>
      <c r="F9" s="138">
        <v>215</v>
      </c>
      <c r="G9" s="112">
        <f t="shared" si="1"/>
        <v>19.545454545454547</v>
      </c>
      <c r="H9" s="88">
        <f t="shared" si="2"/>
        <v>96.75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70.39047619047619</v>
      </c>
      <c r="V9" s="115">
        <f t="shared" si="8"/>
        <v>1679.0700000000002</v>
      </c>
      <c r="W9" s="116">
        <v>930</v>
      </c>
      <c r="X9" s="117">
        <f t="shared" si="9"/>
        <v>18.05451612903226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7198</v>
      </c>
      <c r="D10" s="131">
        <f t="shared" si="0"/>
        <v>47.35526315789474</v>
      </c>
      <c r="E10" s="129">
        <f>+E5+E6+E7+E8+E9</f>
        <v>4733</v>
      </c>
      <c r="F10" s="130">
        <f>SUM(F5:F9)</f>
        <v>1438</v>
      </c>
      <c r="G10" s="132">
        <f t="shared" si="1"/>
        <v>30.382421297274455</v>
      </c>
      <c r="H10" s="131">
        <f t="shared" si="2"/>
        <v>647.1</v>
      </c>
      <c r="I10" s="129">
        <f>+I5+I6+I7+I8+I9</f>
        <v>36760</v>
      </c>
      <c r="J10" s="130">
        <f>+J5+J6+J7+J8+J9</f>
        <v>19257</v>
      </c>
      <c r="K10" s="132">
        <f t="shared" si="3"/>
        <v>52.38574537540806</v>
      </c>
      <c r="L10" s="131">
        <f t="shared" si="4"/>
        <v>6162.24</v>
      </c>
      <c r="M10" s="129">
        <f>+M5+M6+M7+M8+M9</f>
        <v>34670</v>
      </c>
      <c r="N10" s="130">
        <f>SUM(N5:N9)</f>
        <v>20598</v>
      </c>
      <c r="O10" s="132">
        <f t="shared" si="5"/>
        <v>59.41159503893856</v>
      </c>
      <c r="P10" s="131">
        <f t="shared" si="6"/>
        <v>3707.64</v>
      </c>
      <c r="Q10" s="129">
        <f>SUM(Q5:Q9)</f>
        <v>300</v>
      </c>
      <c r="R10" s="133">
        <f>SUM(R8:R9)</f>
        <v>66</v>
      </c>
      <c r="S10" s="132">
        <f>SUM(S8:S9)</f>
        <v>22</v>
      </c>
      <c r="T10" s="131">
        <f>R10*0.85</f>
        <v>56.1</v>
      </c>
      <c r="U10" s="134">
        <f t="shared" si="7"/>
        <v>54.090213567346304</v>
      </c>
      <c r="V10" s="139">
        <f t="shared" si="8"/>
        <v>10573.08</v>
      </c>
      <c r="W10" s="135">
        <f>+W5+W6+W7+W8+W9</f>
        <v>6537</v>
      </c>
      <c r="X10" s="137">
        <f t="shared" si="9"/>
        <v>16.174208352455256</v>
      </c>
    </row>
    <row r="14" ht="12" customHeight="1"/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P16" sqref="P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1305</v>
      </c>
      <c r="D5" s="88">
        <f aca="true" t="shared" si="0" ref="D5:D10">C5/B5*100</f>
        <v>47.960308710033075</v>
      </c>
      <c r="E5" s="89">
        <v>1203</v>
      </c>
      <c r="F5" s="90">
        <v>145</v>
      </c>
      <c r="G5" s="91">
        <f aca="true" t="shared" si="1" ref="G5:G10">F5/E5*100</f>
        <v>12.05320033250208</v>
      </c>
      <c r="H5" s="88">
        <f aca="true" t="shared" si="2" ref="H5:H10">F5*0.45</f>
        <v>65.25</v>
      </c>
      <c r="I5" s="89">
        <v>8955</v>
      </c>
      <c r="J5" s="90">
        <v>5430</v>
      </c>
      <c r="K5" s="91">
        <f aca="true" t="shared" si="3" ref="K5:K10">J5/I5*100</f>
        <v>60.63651591289783</v>
      </c>
      <c r="L5" s="88">
        <f aca="true" t="shared" si="4" ref="L5:L10">J5*0.32</f>
        <v>1737.6000000000001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62.82941252088957</v>
      </c>
      <c r="V5" s="93">
        <f aca="true" t="shared" si="8" ref="V5:V10">H5+L5+P5+T5</f>
        <v>2558.8500000000004</v>
      </c>
      <c r="W5" s="94">
        <v>1646</v>
      </c>
      <c r="X5" s="95">
        <f aca="true" t="shared" si="9" ref="X5:X10">V5/W5*10</f>
        <v>15.545868772782505</v>
      </c>
    </row>
    <row r="6" spans="1:24" s="123" customFormat="1" ht="67.5" customHeight="1">
      <c r="A6" s="119" t="s">
        <v>33</v>
      </c>
      <c r="B6" s="124">
        <v>3879</v>
      </c>
      <c r="C6" s="96">
        <v>2330</v>
      </c>
      <c r="D6" s="88">
        <f t="shared" si="0"/>
        <v>60.06702758442898</v>
      </c>
      <c r="E6" s="97">
        <v>1430</v>
      </c>
      <c r="F6" s="98">
        <v>746</v>
      </c>
      <c r="G6" s="91">
        <f t="shared" si="1"/>
        <v>52.167832167832174</v>
      </c>
      <c r="H6" s="88">
        <f t="shared" si="2"/>
        <v>335.7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61.166207529843895</v>
      </c>
      <c r="V6" s="93">
        <f t="shared" si="8"/>
        <v>3821.02</v>
      </c>
      <c r="W6" s="99">
        <v>2000</v>
      </c>
      <c r="X6" s="95">
        <f t="shared" si="9"/>
        <v>19.1051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86</v>
      </c>
      <c r="G8" s="91">
        <f t="shared" si="1"/>
        <v>17.2</v>
      </c>
      <c r="H8" s="88">
        <f t="shared" si="2"/>
        <v>38.7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3456</v>
      </c>
      <c r="O8" s="91">
        <f t="shared" si="5"/>
        <v>32.773826458036986</v>
      </c>
      <c r="P8" s="88">
        <f t="shared" si="6"/>
        <v>622.0799999999999</v>
      </c>
      <c r="Q8" s="97">
        <v>300</v>
      </c>
      <c r="R8" s="98">
        <v>70</v>
      </c>
      <c r="S8" s="91">
        <f>R8/Q8*100</f>
        <v>23.333333333333332</v>
      </c>
      <c r="T8" s="88">
        <f>R8*0.85</f>
        <v>59.5</v>
      </c>
      <c r="U8" s="93">
        <f t="shared" si="7"/>
        <v>32.978881987577644</v>
      </c>
      <c r="V8" s="93">
        <f t="shared" si="8"/>
        <v>1688.28</v>
      </c>
      <c r="W8" s="99">
        <v>1961</v>
      </c>
      <c r="X8" s="95">
        <f t="shared" si="9"/>
        <v>8.6092809790923</v>
      </c>
    </row>
    <row r="9" spans="1:24" s="123" customFormat="1" ht="39" customHeight="1" thickBot="1">
      <c r="A9" s="121" t="s">
        <v>46</v>
      </c>
      <c r="B9" s="127">
        <v>2500</v>
      </c>
      <c r="C9" s="108">
        <v>1350</v>
      </c>
      <c r="D9" s="109">
        <f t="shared" si="0"/>
        <v>54</v>
      </c>
      <c r="E9" s="110">
        <v>1100</v>
      </c>
      <c r="F9" s="138">
        <v>215</v>
      </c>
      <c r="G9" s="112">
        <f t="shared" si="1"/>
        <v>19.545454545454547</v>
      </c>
      <c r="H9" s="88">
        <f t="shared" si="2"/>
        <v>96.75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70.39047619047619</v>
      </c>
      <c r="V9" s="115">
        <f t="shared" si="8"/>
        <v>1679.0700000000002</v>
      </c>
      <c r="W9" s="116">
        <v>930</v>
      </c>
      <c r="X9" s="117">
        <f t="shared" si="9"/>
        <v>18.05451612903226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7198</v>
      </c>
      <c r="D10" s="131">
        <f t="shared" si="0"/>
        <v>47.35526315789474</v>
      </c>
      <c r="E10" s="129">
        <f>+E5+E6+E7+E8+E9</f>
        <v>4733</v>
      </c>
      <c r="F10" s="130">
        <f>SUM(F5:F9)</f>
        <v>1438</v>
      </c>
      <c r="G10" s="132">
        <f t="shared" si="1"/>
        <v>30.382421297274455</v>
      </c>
      <c r="H10" s="131">
        <f t="shared" si="2"/>
        <v>647.1</v>
      </c>
      <c r="I10" s="129">
        <f>+I5+I6+I7+I8+I9</f>
        <v>36760</v>
      </c>
      <c r="J10" s="130">
        <f>+J5+J6+J7+J8+J9</f>
        <v>19257</v>
      </c>
      <c r="K10" s="132">
        <f t="shared" si="3"/>
        <v>52.38574537540806</v>
      </c>
      <c r="L10" s="131">
        <f t="shared" si="4"/>
        <v>6162.24</v>
      </c>
      <c r="M10" s="129">
        <f>+M5+M6+M7+M8+M9</f>
        <v>34670</v>
      </c>
      <c r="N10" s="130">
        <f>SUM(N5:N9)</f>
        <v>20598</v>
      </c>
      <c r="O10" s="132">
        <f t="shared" si="5"/>
        <v>59.41159503893856</v>
      </c>
      <c r="P10" s="131">
        <f t="shared" si="6"/>
        <v>3707.64</v>
      </c>
      <c r="Q10" s="129">
        <f>SUM(Q5:Q9)</f>
        <v>300</v>
      </c>
      <c r="R10" s="133">
        <f>SUM(R8:R9)</f>
        <v>70</v>
      </c>
      <c r="S10" s="132">
        <f>SUM(S8:S9)</f>
        <v>23.333333333333332</v>
      </c>
      <c r="T10" s="131">
        <f>R10*0.85</f>
        <v>59.5</v>
      </c>
      <c r="U10" s="134">
        <f t="shared" si="7"/>
        <v>54.095444855681826</v>
      </c>
      <c r="V10" s="139">
        <f t="shared" si="8"/>
        <v>10576.48</v>
      </c>
      <c r="W10" s="135">
        <f>+W5+W6+W7+W8+W9</f>
        <v>6537</v>
      </c>
      <c r="X10" s="137">
        <f t="shared" si="9"/>
        <v>16.179409515068073</v>
      </c>
    </row>
    <row r="14" ht="12" customHeight="1"/>
  </sheetData>
  <mergeCells count="12"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Q13" sqref="Q13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1343</v>
      </c>
      <c r="D5" s="88">
        <f aca="true" t="shared" si="0" ref="D5:D10">C5/B5*100</f>
        <v>49.35685409775818</v>
      </c>
      <c r="E5" s="89">
        <v>1203</v>
      </c>
      <c r="F5" s="90">
        <v>145</v>
      </c>
      <c r="G5" s="91">
        <f aca="true" t="shared" si="1" ref="G5:G10">F5/E5*100</f>
        <v>12.05320033250208</v>
      </c>
      <c r="H5" s="88">
        <f aca="true" t="shared" si="2" ref="H5:H10">F5*0.45</f>
        <v>65.25</v>
      </c>
      <c r="I5" s="89">
        <v>8955</v>
      </c>
      <c r="J5" s="90">
        <v>5730</v>
      </c>
      <c r="K5" s="91">
        <f aca="true" t="shared" si="3" ref="K5:K10">J5/I5*100</f>
        <v>63.98659966499163</v>
      </c>
      <c r="L5" s="88">
        <f aca="true" t="shared" si="4" ref="L5:L10">J5*0.32</f>
        <v>1833.6000000000001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64.75768093585293</v>
      </c>
      <c r="V5" s="93">
        <f aca="true" t="shared" si="8" ref="V5:V10">H5+L5+P5+T5</f>
        <v>2654.8500000000004</v>
      </c>
      <c r="W5" s="94">
        <v>1646</v>
      </c>
      <c r="X5" s="95">
        <f>V5/W5*10</f>
        <v>16.129100850546784</v>
      </c>
    </row>
    <row r="6" spans="1:24" s="123" customFormat="1" ht="67.5" customHeight="1">
      <c r="A6" s="119" t="s">
        <v>33</v>
      </c>
      <c r="B6" s="124">
        <v>3879</v>
      </c>
      <c r="C6" s="96">
        <v>2330</v>
      </c>
      <c r="D6" s="88">
        <f t="shared" si="0"/>
        <v>60.06702758442898</v>
      </c>
      <c r="E6" s="97">
        <v>1430</v>
      </c>
      <c r="F6" s="98">
        <v>790</v>
      </c>
      <c r="G6" s="91">
        <f t="shared" si="1"/>
        <v>55.24475524475524</v>
      </c>
      <c r="H6" s="88">
        <f t="shared" si="2"/>
        <v>355.5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61.3682277318641</v>
      </c>
      <c r="V6" s="93">
        <f t="shared" si="8"/>
        <v>3840.82</v>
      </c>
      <c r="W6" s="99">
        <v>2000</v>
      </c>
      <c r="X6" s="95">
        <f>V6/W6*10</f>
        <v>19.2041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86</v>
      </c>
      <c r="G8" s="91">
        <f t="shared" si="1"/>
        <v>17.2</v>
      </c>
      <c r="H8" s="88">
        <f t="shared" si="2"/>
        <v>38.7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3456</v>
      </c>
      <c r="O8" s="91">
        <f t="shared" si="5"/>
        <v>32.773826458036986</v>
      </c>
      <c r="P8" s="88">
        <f t="shared" si="6"/>
        <v>622.0799999999999</v>
      </c>
      <c r="Q8" s="97">
        <v>300</v>
      </c>
      <c r="R8" s="98">
        <v>74</v>
      </c>
      <c r="S8" s="91">
        <f>R8/Q8*100</f>
        <v>24.666666666666668</v>
      </c>
      <c r="T8" s="88">
        <f>R8*0.85</f>
        <v>62.9</v>
      </c>
      <c r="U8" s="93">
        <f t="shared" si="7"/>
        <v>32.998757763975156</v>
      </c>
      <c r="V8" s="93">
        <f t="shared" si="8"/>
        <v>1691.68</v>
      </c>
      <c r="W8" s="99">
        <v>1961</v>
      </c>
      <c r="X8" s="95">
        <f>V8/W8*10</f>
        <v>8.626619071902091</v>
      </c>
    </row>
    <row r="9" spans="1:24" s="123" customFormat="1" ht="39" customHeight="1" thickBot="1">
      <c r="A9" s="121" t="s">
        <v>46</v>
      </c>
      <c r="B9" s="127">
        <v>2500</v>
      </c>
      <c r="C9" s="108">
        <v>1350</v>
      </c>
      <c r="D9" s="109">
        <f t="shared" si="0"/>
        <v>54</v>
      </c>
      <c r="E9" s="110">
        <v>1100</v>
      </c>
      <c r="F9" s="138">
        <v>215</v>
      </c>
      <c r="G9" s="112">
        <f t="shared" si="1"/>
        <v>19.545454545454547</v>
      </c>
      <c r="H9" s="88">
        <f t="shared" si="2"/>
        <v>96.75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70.39047619047619</v>
      </c>
      <c r="V9" s="115">
        <f t="shared" si="8"/>
        <v>1679.0700000000002</v>
      </c>
      <c r="W9" s="116">
        <v>930</v>
      </c>
      <c r="X9" s="117">
        <f>V9/W9*10</f>
        <v>18.05451612903226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7236</v>
      </c>
      <c r="D10" s="131">
        <f t="shared" si="0"/>
        <v>47.60526315789474</v>
      </c>
      <c r="E10" s="129">
        <f>+E5+E6+E7+E8+E9</f>
        <v>4733</v>
      </c>
      <c r="F10" s="130">
        <f>SUM(F5:F9)</f>
        <v>1482</v>
      </c>
      <c r="G10" s="132">
        <f t="shared" si="1"/>
        <v>31.312064229875343</v>
      </c>
      <c r="H10" s="131">
        <f t="shared" si="2"/>
        <v>666.9</v>
      </c>
      <c r="I10" s="129">
        <f>+I5+I6+I7+I8+I9</f>
        <v>36760</v>
      </c>
      <c r="J10" s="130">
        <f>+J5+J6+J7+J8+J9</f>
        <v>19557</v>
      </c>
      <c r="K10" s="132">
        <f t="shared" si="3"/>
        <v>53.201849836779104</v>
      </c>
      <c r="L10" s="131">
        <f t="shared" si="4"/>
        <v>6258.24</v>
      </c>
      <c r="M10" s="129">
        <f>+M5+M6+M7+M8+M9</f>
        <v>34670</v>
      </c>
      <c r="N10" s="130">
        <f>SUM(N5:N9)</f>
        <v>20598</v>
      </c>
      <c r="O10" s="132">
        <f t="shared" si="5"/>
        <v>59.41159503893856</v>
      </c>
      <c r="P10" s="131">
        <f t="shared" si="6"/>
        <v>3707.64</v>
      </c>
      <c r="Q10" s="129">
        <f>SUM(Q5:Q9)</f>
        <v>300</v>
      </c>
      <c r="R10" s="133">
        <f>SUM(R8:R9)</f>
        <v>74</v>
      </c>
      <c r="S10" s="132">
        <f>SUM(S8:S9)</f>
        <v>24.666666666666668</v>
      </c>
      <c r="T10" s="131">
        <f>R10*0.85</f>
        <v>62.9</v>
      </c>
      <c r="U10" s="134">
        <f t="shared" si="7"/>
        <v>54.55056694087337</v>
      </c>
      <c r="V10" s="139">
        <f t="shared" si="8"/>
        <v>10695.679999999998</v>
      </c>
      <c r="W10" s="135">
        <f>+W5+W6+W7+W8+W9</f>
        <v>6537</v>
      </c>
      <c r="X10" s="137">
        <f>V10/W10*10</f>
        <v>16.36175615725868</v>
      </c>
    </row>
    <row r="14" ht="12" customHeight="1"/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L14" sqref="L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1400</v>
      </c>
      <c r="D5" s="88">
        <f aca="true" t="shared" si="0" ref="D5:D10">C5/B5*100</f>
        <v>51.451672179345834</v>
      </c>
      <c r="E5" s="89">
        <v>1203</v>
      </c>
      <c r="F5" s="90">
        <v>145</v>
      </c>
      <c r="G5" s="91">
        <f aca="true" t="shared" si="1" ref="G5:G10">F5/E5*100</f>
        <v>12.05320033250208</v>
      </c>
      <c r="H5" s="88">
        <f aca="true" t="shared" si="2" ref="H5:H10">F5*0.45</f>
        <v>65.25</v>
      </c>
      <c r="I5" s="89">
        <v>8955</v>
      </c>
      <c r="J5" s="90">
        <v>6060</v>
      </c>
      <c r="K5" s="91">
        <f aca="true" t="shared" si="3" ref="K5:K10">J5/I5*100</f>
        <v>67.67169179229481</v>
      </c>
      <c r="L5" s="88">
        <f aca="true" t="shared" si="4" ref="L5:L10">J5*0.32</f>
        <v>1939.2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66.87877619231264</v>
      </c>
      <c r="V5" s="93">
        <f aca="true" t="shared" si="8" ref="V5:V10">H5+L5+P5+T5</f>
        <v>2760.45</v>
      </c>
      <c r="W5" s="94">
        <v>1646</v>
      </c>
      <c r="X5" s="95">
        <f>V5/W5*10</f>
        <v>16.77065613608748</v>
      </c>
    </row>
    <row r="6" spans="1:24" s="123" customFormat="1" ht="67.5" customHeight="1">
      <c r="A6" s="119" t="s">
        <v>33</v>
      </c>
      <c r="B6" s="124">
        <v>3879</v>
      </c>
      <c r="C6" s="96">
        <v>2330</v>
      </c>
      <c r="D6" s="88">
        <f t="shared" si="0"/>
        <v>60.06702758442898</v>
      </c>
      <c r="E6" s="97">
        <v>1430</v>
      </c>
      <c r="F6" s="98">
        <v>869</v>
      </c>
      <c r="G6" s="91">
        <f t="shared" si="1"/>
        <v>60.76923076923077</v>
      </c>
      <c r="H6" s="88">
        <f t="shared" si="2"/>
        <v>391.05</v>
      </c>
      <c r="I6" s="97">
        <v>12025</v>
      </c>
      <c r="J6" s="98">
        <v>8726</v>
      </c>
      <c r="K6" s="91">
        <f t="shared" si="3"/>
        <v>72.56548856548856</v>
      </c>
      <c r="L6" s="88">
        <f t="shared" si="4"/>
        <v>2792.32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61.73094582185491</v>
      </c>
      <c r="V6" s="93">
        <f t="shared" si="8"/>
        <v>3876.3700000000003</v>
      </c>
      <c r="W6" s="99">
        <v>2000</v>
      </c>
      <c r="X6" s="95">
        <f>V6/W6*10</f>
        <v>19.381850000000004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86</v>
      </c>
      <c r="G8" s="91">
        <f t="shared" si="1"/>
        <v>17.2</v>
      </c>
      <c r="H8" s="88">
        <f t="shared" si="2"/>
        <v>38.7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3571</v>
      </c>
      <c r="O8" s="91">
        <f t="shared" si="5"/>
        <v>33.86439070649597</v>
      </c>
      <c r="P8" s="88">
        <f t="shared" si="6"/>
        <v>642.78</v>
      </c>
      <c r="Q8" s="97">
        <v>300</v>
      </c>
      <c r="R8" s="98">
        <v>80</v>
      </c>
      <c r="S8" s="91">
        <f>R8/Q8*100</f>
        <v>26.666666666666668</v>
      </c>
      <c r="T8" s="88">
        <f>R8*0.85</f>
        <v>68</v>
      </c>
      <c r="U8" s="93">
        <f t="shared" si="7"/>
        <v>33.6</v>
      </c>
      <c r="V8" s="93">
        <f t="shared" si="8"/>
        <v>1717.48</v>
      </c>
      <c r="W8" s="99">
        <v>1961</v>
      </c>
      <c r="X8" s="95">
        <f>V8/W8*10</f>
        <v>8.758184599694033</v>
      </c>
    </row>
    <row r="9" spans="1:24" s="123" customFormat="1" ht="39" customHeight="1" thickBot="1">
      <c r="A9" s="121" t="s">
        <v>46</v>
      </c>
      <c r="B9" s="127">
        <v>2500</v>
      </c>
      <c r="C9" s="108">
        <v>1350</v>
      </c>
      <c r="D9" s="109">
        <f t="shared" si="0"/>
        <v>54</v>
      </c>
      <c r="E9" s="110">
        <v>1100</v>
      </c>
      <c r="F9" s="138">
        <v>222</v>
      </c>
      <c r="G9" s="112">
        <f t="shared" si="1"/>
        <v>20.18181818181818</v>
      </c>
      <c r="H9" s="88">
        <f t="shared" si="2"/>
        <v>99.9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70.45714285714286</v>
      </c>
      <c r="V9" s="115">
        <f t="shared" si="8"/>
        <v>1682.22</v>
      </c>
      <c r="W9" s="116">
        <v>930</v>
      </c>
      <c r="X9" s="117">
        <f>V9/W9*10</f>
        <v>18.088387096774195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7293</v>
      </c>
      <c r="D10" s="131">
        <f t="shared" si="0"/>
        <v>47.98026315789474</v>
      </c>
      <c r="E10" s="129">
        <f>+E5+E6+E7+E8+E9</f>
        <v>4733</v>
      </c>
      <c r="F10" s="130">
        <f>SUM(F5:F9)</f>
        <v>1568</v>
      </c>
      <c r="G10" s="132">
        <f t="shared" si="1"/>
        <v>33.12909359814071</v>
      </c>
      <c r="H10" s="131">
        <f t="shared" si="2"/>
        <v>705.6</v>
      </c>
      <c r="I10" s="129">
        <f>+I5+I6+I7+I8+I9</f>
        <v>36760</v>
      </c>
      <c r="J10" s="130">
        <f>+J5+J6+J7+J8+J9</f>
        <v>19887</v>
      </c>
      <c r="K10" s="132">
        <f t="shared" si="3"/>
        <v>54.099564744287264</v>
      </c>
      <c r="L10" s="131">
        <f t="shared" si="4"/>
        <v>6363.84</v>
      </c>
      <c r="M10" s="129">
        <f>+M5+M6+M7+M8+M9</f>
        <v>34670</v>
      </c>
      <c r="N10" s="130">
        <f>SUM(N5:N9)</f>
        <v>20713</v>
      </c>
      <c r="O10" s="132">
        <f t="shared" si="5"/>
        <v>59.743293914046724</v>
      </c>
      <c r="P10" s="131">
        <f t="shared" si="6"/>
        <v>3728.3399999999997</v>
      </c>
      <c r="Q10" s="129">
        <f>SUM(Q5:Q9)</f>
        <v>300</v>
      </c>
      <c r="R10" s="133">
        <f>SUM(R8:R9)</f>
        <v>80</v>
      </c>
      <c r="S10" s="132">
        <f>SUM(S8:S9)</f>
        <v>26.666666666666668</v>
      </c>
      <c r="T10" s="131">
        <f>R10*0.85</f>
        <v>68</v>
      </c>
      <c r="U10" s="134">
        <f t="shared" si="7"/>
        <v>55.25286739991891</v>
      </c>
      <c r="V10" s="139">
        <f t="shared" si="8"/>
        <v>10865.78</v>
      </c>
      <c r="W10" s="135">
        <f>+W5+W6+W7+W8+W9</f>
        <v>6537</v>
      </c>
      <c r="X10" s="137">
        <f>V10/W10*10</f>
        <v>16.621967263270612</v>
      </c>
    </row>
    <row r="14" ht="12" customHeight="1"/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Q15" sqref="Q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1540</v>
      </c>
      <c r="D5" s="88">
        <f aca="true" t="shared" si="0" ref="D5:D10">C5/B5*100</f>
        <v>56.596839397280405</v>
      </c>
      <c r="E5" s="89">
        <v>1203</v>
      </c>
      <c r="F5" s="90">
        <v>470</v>
      </c>
      <c r="G5" s="91">
        <f aca="true" t="shared" si="1" ref="G5:G10">F5/E5*100</f>
        <v>39.06899418121363</v>
      </c>
      <c r="H5" s="88">
        <f aca="true" t="shared" si="2" ref="H5:H10">F5*0.45</f>
        <v>211.5</v>
      </c>
      <c r="I5" s="89">
        <v>8955</v>
      </c>
      <c r="J5" s="90">
        <v>6800</v>
      </c>
      <c r="K5" s="91">
        <f aca="true" t="shared" si="3" ref="K5:K10">J5/I5*100</f>
        <v>75.93523171412619</v>
      </c>
      <c r="L5" s="88">
        <f aca="true" t="shared" si="4" ref="L5:L10">J5*0.32</f>
        <v>2176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73.72412906543258</v>
      </c>
      <c r="V5" s="93">
        <f aca="true" t="shared" si="8" ref="V5:V10">H5+L5+P5+T5</f>
        <v>3143.5</v>
      </c>
      <c r="W5" s="94">
        <v>1646</v>
      </c>
      <c r="X5" s="95">
        <f>V5/W5*10</f>
        <v>19.097812879708385</v>
      </c>
    </row>
    <row r="6" spans="1:24" s="123" customFormat="1" ht="67.5" customHeight="1">
      <c r="A6" s="119" t="s">
        <v>33</v>
      </c>
      <c r="B6" s="124">
        <v>3879</v>
      </c>
      <c r="C6" s="96">
        <v>2530</v>
      </c>
      <c r="D6" s="88">
        <f t="shared" si="0"/>
        <v>65.22299561742717</v>
      </c>
      <c r="E6" s="97">
        <v>1430</v>
      </c>
      <c r="F6" s="98">
        <v>1104</v>
      </c>
      <c r="G6" s="91">
        <f t="shared" si="1"/>
        <v>77.2027972027972</v>
      </c>
      <c r="H6" s="88">
        <f t="shared" si="2"/>
        <v>496.8</v>
      </c>
      <c r="I6" s="97">
        <v>12025</v>
      </c>
      <c r="J6" s="98">
        <v>9526</v>
      </c>
      <c r="K6" s="91">
        <f t="shared" si="3"/>
        <v>79.21829521829522</v>
      </c>
      <c r="L6" s="88">
        <f t="shared" si="4"/>
        <v>3048.32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66.4830119375574</v>
      </c>
      <c r="V6" s="93">
        <f t="shared" si="8"/>
        <v>4238.120000000001</v>
      </c>
      <c r="W6" s="99">
        <v>2000</v>
      </c>
      <c r="X6" s="95">
        <f>V6/W6*10</f>
        <v>21.190600000000007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111</v>
      </c>
      <c r="G8" s="91">
        <f t="shared" si="1"/>
        <v>22.2</v>
      </c>
      <c r="H8" s="88">
        <f t="shared" si="2"/>
        <v>49.95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4589</v>
      </c>
      <c r="O8" s="91">
        <f t="shared" si="5"/>
        <v>43.51825509720246</v>
      </c>
      <c r="P8" s="88">
        <f t="shared" si="6"/>
        <v>826.02</v>
      </c>
      <c r="Q8" s="97">
        <v>300</v>
      </c>
      <c r="R8" s="98">
        <v>79</v>
      </c>
      <c r="S8" s="91">
        <f>R8/Q8*100</f>
        <v>26.333333333333332</v>
      </c>
      <c r="T8" s="88">
        <f>R8*0.85</f>
        <v>67.14999999999999</v>
      </c>
      <c r="U8" s="93">
        <f t="shared" si="7"/>
        <v>38.7776397515528</v>
      </c>
      <c r="V8" s="93">
        <f t="shared" si="8"/>
        <v>1911.1200000000001</v>
      </c>
      <c r="W8" s="99">
        <v>1961</v>
      </c>
      <c r="X8" s="95">
        <f>V8/W8*10</f>
        <v>9.745639979602243</v>
      </c>
    </row>
    <row r="9" spans="1:24" s="123" customFormat="1" ht="39" customHeight="1" thickBot="1">
      <c r="A9" s="121" t="s">
        <v>46</v>
      </c>
      <c r="B9" s="127">
        <v>2500</v>
      </c>
      <c r="C9" s="108">
        <v>1389</v>
      </c>
      <c r="D9" s="109">
        <f t="shared" si="0"/>
        <v>55.559999999999995</v>
      </c>
      <c r="E9" s="110">
        <v>1100</v>
      </c>
      <c r="F9" s="138">
        <v>272</v>
      </c>
      <c r="G9" s="112">
        <f t="shared" si="1"/>
        <v>24.727272727272727</v>
      </c>
      <c r="H9" s="88">
        <f t="shared" si="2"/>
        <v>122.4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70.93333333333334</v>
      </c>
      <c r="V9" s="115">
        <f t="shared" si="8"/>
        <v>1704.72</v>
      </c>
      <c r="W9" s="116">
        <v>930</v>
      </c>
      <c r="X9" s="117">
        <f>V9/W9*10</f>
        <v>18.330322580645163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7672</v>
      </c>
      <c r="D10" s="131">
        <f t="shared" si="0"/>
        <v>50.473684210526315</v>
      </c>
      <c r="E10" s="129">
        <f>+E5+E6+E7+E8+E9</f>
        <v>4733</v>
      </c>
      <c r="F10" s="130">
        <f>SUM(F5:F9)</f>
        <v>2203</v>
      </c>
      <c r="G10" s="132">
        <f t="shared" si="1"/>
        <v>46.545531375448974</v>
      </c>
      <c r="H10" s="131">
        <f t="shared" si="2"/>
        <v>991.35</v>
      </c>
      <c r="I10" s="129">
        <f>+I5+I6+I7+I8+I9</f>
        <v>36760</v>
      </c>
      <c r="J10" s="130">
        <f>+J5+J6+J7+J8+J9</f>
        <v>21427</v>
      </c>
      <c r="K10" s="132">
        <f t="shared" si="3"/>
        <v>58.288900979325355</v>
      </c>
      <c r="L10" s="131">
        <f t="shared" si="4"/>
        <v>6856.64</v>
      </c>
      <c r="M10" s="129">
        <f>+M5+M6+M7+M8+M9</f>
        <v>34670</v>
      </c>
      <c r="N10" s="130">
        <f>SUM(N5:N9)</f>
        <v>21731</v>
      </c>
      <c r="O10" s="132">
        <f t="shared" si="5"/>
        <v>62.679550043265074</v>
      </c>
      <c r="P10" s="131">
        <f t="shared" si="6"/>
        <v>3911.58</v>
      </c>
      <c r="Q10" s="129">
        <f>SUM(Q5:Q9)</f>
        <v>300</v>
      </c>
      <c r="R10" s="133">
        <f>SUM(R8:R9)</f>
        <v>79</v>
      </c>
      <c r="S10" s="132">
        <f>SUM(S8:S9)</f>
        <v>26.333333333333332</v>
      </c>
      <c r="T10" s="131">
        <f>R10*0.85</f>
        <v>67.14999999999999</v>
      </c>
      <c r="U10" s="134">
        <f t="shared" si="7"/>
        <v>59.427435491675716</v>
      </c>
      <c r="V10" s="139">
        <f t="shared" si="8"/>
        <v>11826.72</v>
      </c>
      <c r="W10" s="135">
        <f>+W5+W6+W7+W8+W9</f>
        <v>6537</v>
      </c>
      <c r="X10" s="137">
        <f>V10/W10*10</f>
        <v>18.09196879302432</v>
      </c>
    </row>
    <row r="14" ht="12" customHeight="1"/>
  </sheetData>
  <mergeCells count="12"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K15" sqref="K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1540</v>
      </c>
      <c r="D5" s="88">
        <f aca="true" t="shared" si="0" ref="D5:D10">C5/B5*100</f>
        <v>56.596839397280405</v>
      </c>
      <c r="E5" s="89">
        <v>1203</v>
      </c>
      <c r="F5" s="90">
        <v>470</v>
      </c>
      <c r="G5" s="91">
        <f aca="true" t="shared" si="1" ref="G5:G10">F5/E5*100</f>
        <v>39.06899418121363</v>
      </c>
      <c r="H5" s="88">
        <f aca="true" t="shared" si="2" ref="H5:H10">F5*0.45</f>
        <v>211.5</v>
      </c>
      <c r="I5" s="89">
        <v>8955</v>
      </c>
      <c r="J5" s="90">
        <v>6800</v>
      </c>
      <c r="K5" s="91">
        <f aca="true" t="shared" si="3" ref="K5:K10">J5/I5*100</f>
        <v>75.93523171412619</v>
      </c>
      <c r="L5" s="88">
        <f aca="true" t="shared" si="4" ref="L5:L10">J5*0.32</f>
        <v>2176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73.72412906543258</v>
      </c>
      <c r="V5" s="93">
        <f aca="true" t="shared" si="8" ref="V5:V10">H5+L5+P5+T5</f>
        <v>3143.5</v>
      </c>
      <c r="W5" s="94">
        <v>1646</v>
      </c>
      <c r="X5" s="95">
        <f>V5/W5*10</f>
        <v>19.097812879708385</v>
      </c>
    </row>
    <row r="6" spans="1:24" s="123" customFormat="1" ht="67.5" customHeight="1">
      <c r="A6" s="119" t="s">
        <v>33</v>
      </c>
      <c r="B6" s="124">
        <v>3879</v>
      </c>
      <c r="C6" s="96">
        <v>2530</v>
      </c>
      <c r="D6" s="88">
        <f t="shared" si="0"/>
        <v>65.22299561742717</v>
      </c>
      <c r="E6" s="97">
        <v>1430</v>
      </c>
      <c r="F6" s="98">
        <v>1104</v>
      </c>
      <c r="G6" s="91">
        <f t="shared" si="1"/>
        <v>77.2027972027972</v>
      </c>
      <c r="H6" s="88">
        <f t="shared" si="2"/>
        <v>496.8</v>
      </c>
      <c r="I6" s="97">
        <v>12025</v>
      </c>
      <c r="J6" s="98">
        <v>9526</v>
      </c>
      <c r="K6" s="91">
        <f t="shared" si="3"/>
        <v>79.21829521829522</v>
      </c>
      <c r="L6" s="88">
        <f t="shared" si="4"/>
        <v>3048.32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66.4830119375574</v>
      </c>
      <c r="V6" s="93">
        <f t="shared" si="8"/>
        <v>4238.120000000001</v>
      </c>
      <c r="W6" s="99">
        <v>2000</v>
      </c>
      <c r="X6" s="95">
        <f>V6/W6*10</f>
        <v>21.190600000000007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 t="shared" si="8"/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111</v>
      </c>
      <c r="G8" s="91">
        <f t="shared" si="1"/>
        <v>22.2</v>
      </c>
      <c r="H8" s="88">
        <f t="shared" si="2"/>
        <v>49.95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4589</v>
      </c>
      <c r="O8" s="91">
        <f t="shared" si="5"/>
        <v>43.51825509720246</v>
      </c>
      <c r="P8" s="88">
        <f t="shared" si="6"/>
        <v>826.02</v>
      </c>
      <c r="Q8" s="97">
        <v>300</v>
      </c>
      <c r="R8" s="98">
        <v>79</v>
      </c>
      <c r="S8" s="91">
        <f>R8/Q8*100</f>
        <v>26.333333333333332</v>
      </c>
      <c r="T8" s="88">
        <f>R8*0.85</f>
        <v>67.14999999999999</v>
      </c>
      <c r="U8" s="93">
        <f t="shared" si="7"/>
        <v>38.7776397515528</v>
      </c>
      <c r="V8" s="93">
        <f t="shared" si="8"/>
        <v>1911.1200000000001</v>
      </c>
      <c r="W8" s="99">
        <v>1961</v>
      </c>
      <c r="X8" s="95">
        <f>V8/W8*10</f>
        <v>9.745639979602243</v>
      </c>
    </row>
    <row r="9" spans="1:24" s="123" customFormat="1" ht="39" customHeight="1" thickBot="1">
      <c r="A9" s="121" t="s">
        <v>46</v>
      </c>
      <c r="B9" s="127">
        <v>2500</v>
      </c>
      <c r="C9" s="108">
        <v>1389</v>
      </c>
      <c r="D9" s="109">
        <f t="shared" si="0"/>
        <v>55.559999999999995</v>
      </c>
      <c r="E9" s="110">
        <v>1100</v>
      </c>
      <c r="F9" s="138">
        <v>272</v>
      </c>
      <c r="G9" s="112">
        <f t="shared" si="1"/>
        <v>24.727272727272727</v>
      </c>
      <c r="H9" s="88">
        <f t="shared" si="2"/>
        <v>122.4</v>
      </c>
      <c r="I9" s="110">
        <v>4000</v>
      </c>
      <c r="J9" s="138">
        <v>2076</v>
      </c>
      <c r="K9" s="112">
        <f t="shared" si="3"/>
        <v>51.9</v>
      </c>
      <c r="L9" s="88">
        <f t="shared" si="4"/>
        <v>664.32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70.93333333333334</v>
      </c>
      <c r="V9" s="115">
        <f t="shared" si="8"/>
        <v>1704.72</v>
      </c>
      <c r="W9" s="116">
        <v>930</v>
      </c>
      <c r="X9" s="117">
        <f>V9/W9*10</f>
        <v>18.330322580645163</v>
      </c>
    </row>
    <row r="10" spans="1:24" s="136" customFormat="1" ht="48" customHeight="1" thickBot="1">
      <c r="A10" s="128" t="s">
        <v>17</v>
      </c>
      <c r="B10" s="129">
        <f>+B5+B6+B7+B8+B9</f>
        <v>15200</v>
      </c>
      <c r="C10" s="130">
        <f>+C5+C6+C7+C8+C9</f>
        <v>7672</v>
      </c>
      <c r="D10" s="131">
        <f t="shared" si="0"/>
        <v>50.473684210526315</v>
      </c>
      <c r="E10" s="129">
        <f>+E5+E6+E7+E8+E9</f>
        <v>4733</v>
      </c>
      <c r="F10" s="130">
        <f>SUM(F5:F9)</f>
        <v>2203</v>
      </c>
      <c r="G10" s="132">
        <f t="shared" si="1"/>
        <v>46.545531375448974</v>
      </c>
      <c r="H10" s="131">
        <f t="shared" si="2"/>
        <v>991.35</v>
      </c>
      <c r="I10" s="129">
        <f>+I5+I6+I7+I8+I9</f>
        <v>36760</v>
      </c>
      <c r="J10" s="130">
        <f>+J5+J6+J7+J8+J9</f>
        <v>21427</v>
      </c>
      <c r="K10" s="132">
        <f t="shared" si="3"/>
        <v>58.288900979325355</v>
      </c>
      <c r="L10" s="131">
        <f t="shared" si="4"/>
        <v>6856.64</v>
      </c>
      <c r="M10" s="129">
        <f>+M5+M6+M7+M8+M9</f>
        <v>34670</v>
      </c>
      <c r="N10" s="130">
        <f>SUM(N5:N9)</f>
        <v>21731</v>
      </c>
      <c r="O10" s="132">
        <f t="shared" si="5"/>
        <v>62.679550043265074</v>
      </c>
      <c r="P10" s="131">
        <f t="shared" si="6"/>
        <v>3911.58</v>
      </c>
      <c r="Q10" s="129">
        <f>SUM(Q5:Q9)</f>
        <v>300</v>
      </c>
      <c r="R10" s="133">
        <f>SUM(R8:R9)</f>
        <v>79</v>
      </c>
      <c r="S10" s="132">
        <f>SUM(S8:S9)</f>
        <v>26.333333333333332</v>
      </c>
      <c r="T10" s="131">
        <f>R10*0.85</f>
        <v>67.14999999999999</v>
      </c>
      <c r="U10" s="134">
        <f t="shared" si="7"/>
        <v>59.427435491675716</v>
      </c>
      <c r="V10" s="139">
        <f t="shared" si="8"/>
        <v>11826.72</v>
      </c>
      <c r="W10" s="135">
        <f>+W5+W6+W7+W8+W9</f>
        <v>6537</v>
      </c>
      <c r="X10" s="137">
        <f>V10/W10*10</f>
        <v>18.09196879302432</v>
      </c>
    </row>
    <row r="14" ht="12" customHeight="1"/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N8" sqref="N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1540</v>
      </c>
      <c r="D5" s="88">
        <f aca="true" t="shared" si="0" ref="D5:D10">C5/B5*100</f>
        <v>56.596839397280405</v>
      </c>
      <c r="E5" s="89">
        <v>1203</v>
      </c>
      <c r="F5" s="90">
        <v>470</v>
      </c>
      <c r="G5" s="91">
        <f aca="true" t="shared" si="1" ref="G5:G10">F5/E5*100</f>
        <v>39.06899418121363</v>
      </c>
      <c r="H5" s="88">
        <f aca="true" t="shared" si="2" ref="H5:H10">F5*0.45</f>
        <v>211.5</v>
      </c>
      <c r="I5" s="89">
        <v>8955</v>
      </c>
      <c r="J5" s="90">
        <v>7080</v>
      </c>
      <c r="K5" s="91">
        <f aca="true" t="shared" si="3" ref="K5:K10">J5/I5*100</f>
        <v>79.06197654941374</v>
      </c>
      <c r="L5" s="88">
        <f aca="true" t="shared" si="4" ref="L5:L10">J5*0.32</f>
        <v>2265.6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75.52384625273172</v>
      </c>
      <c r="V5" s="93">
        <f>H5+L5+P5+T5</f>
        <v>3233.1</v>
      </c>
      <c r="W5" s="94">
        <v>1646</v>
      </c>
      <c r="X5" s="95">
        <f>V5/W5*10</f>
        <v>19.642162818955043</v>
      </c>
    </row>
    <row r="6" spans="1:24" s="123" customFormat="1" ht="67.5" customHeight="1">
      <c r="A6" s="119" t="s">
        <v>33</v>
      </c>
      <c r="B6" s="124">
        <v>3879</v>
      </c>
      <c r="C6" s="96">
        <v>2530</v>
      </c>
      <c r="D6" s="88">
        <f t="shared" si="0"/>
        <v>65.22299561742717</v>
      </c>
      <c r="E6" s="97">
        <v>1430</v>
      </c>
      <c r="F6" s="98">
        <v>1104</v>
      </c>
      <c r="G6" s="91">
        <f t="shared" si="1"/>
        <v>77.2027972027972</v>
      </c>
      <c r="H6" s="88">
        <f t="shared" si="2"/>
        <v>496.8</v>
      </c>
      <c r="I6" s="97">
        <v>12025</v>
      </c>
      <c r="J6" s="98">
        <v>9526</v>
      </c>
      <c r="K6" s="91">
        <f t="shared" si="3"/>
        <v>79.21829521829522</v>
      </c>
      <c r="L6" s="88">
        <f t="shared" si="4"/>
        <v>3048.32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66.4830119375574</v>
      </c>
      <c r="V6" s="93">
        <f>H6+L6+P6+T6</f>
        <v>4238.120000000001</v>
      </c>
      <c r="W6" s="99">
        <v>2000</v>
      </c>
      <c r="X6" s="95">
        <f>V6/W6*10</f>
        <v>21.190600000000007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111</v>
      </c>
      <c r="G8" s="91">
        <f t="shared" si="1"/>
        <v>22.2</v>
      </c>
      <c r="H8" s="88">
        <f t="shared" si="2"/>
        <v>49.95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4735</v>
      </c>
      <c r="O8" s="91">
        <f t="shared" si="5"/>
        <v>44.90279753437648</v>
      </c>
      <c r="P8" s="88">
        <f t="shared" si="6"/>
        <v>852.3</v>
      </c>
      <c r="Q8" s="97">
        <v>300</v>
      </c>
      <c r="R8" s="98">
        <v>82</v>
      </c>
      <c r="S8" s="91">
        <f>R8/Q8*100</f>
        <v>27.333333333333332</v>
      </c>
      <c r="T8" s="88">
        <f>R8*0.85</f>
        <v>69.7</v>
      </c>
      <c r="U8" s="93">
        <f t="shared" si="7"/>
        <v>39.51801242236025</v>
      </c>
      <c r="V8" s="93">
        <f>H8+L8+P8+T8</f>
        <v>1939.95</v>
      </c>
      <c r="W8" s="99">
        <v>1961</v>
      </c>
      <c r="X8" s="95">
        <f>V8/W8*10</f>
        <v>9.892656807751148</v>
      </c>
    </row>
    <row r="9" spans="1:24" s="123" customFormat="1" ht="39" customHeight="1" thickBot="1">
      <c r="A9" s="121" t="s">
        <v>46</v>
      </c>
      <c r="B9" s="127">
        <v>2500</v>
      </c>
      <c r="C9" s="108">
        <v>1400</v>
      </c>
      <c r="D9" s="109">
        <f t="shared" si="0"/>
        <v>56.00000000000001</v>
      </c>
      <c r="E9" s="110">
        <v>1100</v>
      </c>
      <c r="F9" s="138">
        <v>272</v>
      </c>
      <c r="G9" s="112">
        <f t="shared" si="1"/>
        <v>24.727272727272727</v>
      </c>
      <c r="H9" s="88">
        <f t="shared" si="2"/>
        <v>122.4</v>
      </c>
      <c r="I9" s="110">
        <v>4000</v>
      </c>
      <c r="J9" s="138">
        <v>2279</v>
      </c>
      <c r="K9" s="112">
        <f t="shared" si="3"/>
        <v>56.974999999999994</v>
      </c>
      <c r="L9" s="109">
        <f t="shared" si="4"/>
        <v>729.28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72.86666666666667</v>
      </c>
      <c r="V9" s="115">
        <f>H9+L9+P9+T9</f>
        <v>1769.6799999999998</v>
      </c>
      <c r="W9" s="116">
        <v>930</v>
      </c>
      <c r="X9" s="117">
        <f>V9/W9*10</f>
        <v>19.028817204301074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7683</v>
      </c>
      <c r="D10" s="131">
        <f t="shared" si="0"/>
        <v>50.54605263157895</v>
      </c>
      <c r="E10" s="156">
        <f>SUM(E5:E9)</f>
        <v>4733</v>
      </c>
      <c r="F10" s="130">
        <f>SUM(F5:F9)</f>
        <v>2203</v>
      </c>
      <c r="G10" s="132">
        <f t="shared" si="1"/>
        <v>46.545531375448974</v>
      </c>
      <c r="H10" s="132">
        <f t="shared" si="2"/>
        <v>991.35</v>
      </c>
      <c r="I10" s="129">
        <f>SUM(I5:I9)</f>
        <v>36760</v>
      </c>
      <c r="J10" s="130">
        <f>SUM(J5:J9)</f>
        <v>21910</v>
      </c>
      <c r="K10" s="157">
        <f t="shared" si="3"/>
        <v>59.60282916213275</v>
      </c>
      <c r="L10" s="131">
        <f t="shared" si="4"/>
        <v>7011.2</v>
      </c>
      <c r="M10" s="155">
        <f>SUM(M5:M9)</f>
        <v>34670</v>
      </c>
      <c r="N10" s="130">
        <f>SUM(N5:N9)</f>
        <v>21877</v>
      </c>
      <c r="O10" s="132">
        <f t="shared" si="5"/>
        <v>63.10066339775021</v>
      </c>
      <c r="P10" s="131">
        <f t="shared" si="6"/>
        <v>3937.8599999999997</v>
      </c>
      <c r="Q10" s="129">
        <f>SUM(Q5:Q9)</f>
        <v>300</v>
      </c>
      <c r="R10" s="133">
        <f>SUM(R8:R9)</f>
        <v>82</v>
      </c>
      <c r="S10" s="132">
        <f>SUM(S8:S9)</f>
        <v>27.333333333333332</v>
      </c>
      <c r="T10" s="131">
        <f>R10*0.85</f>
        <v>69.7</v>
      </c>
      <c r="U10" s="134">
        <f t="shared" si="7"/>
        <v>60.25397904869022</v>
      </c>
      <c r="V10" s="139">
        <f>SUM(V5:V9)</f>
        <v>12010.110000000002</v>
      </c>
      <c r="W10" s="158">
        <f>SUM(W5:W9)</f>
        <v>6537</v>
      </c>
      <c r="X10" s="137">
        <f>V10/W10*10</f>
        <v>18.372510325837542</v>
      </c>
    </row>
    <row r="14" ht="12" customHeight="1"/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  <ignoredErrors>
    <ignoredError sqref="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16" sqref="L16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1460</v>
      </c>
      <c r="O5" s="24"/>
      <c r="P5" s="15">
        <f aca="true" t="shared" si="4" ref="P5:P10">N5*0.18</f>
        <v>262.8</v>
      </c>
      <c r="Q5" s="12"/>
      <c r="R5" s="5"/>
      <c r="S5" s="24"/>
      <c r="T5" s="15"/>
      <c r="U5" s="29">
        <f aca="true" t="shared" si="5" ref="U5:U10">H5+L5+P5+T5</f>
        <v>262.8</v>
      </c>
      <c r="V5" s="20">
        <v>1646</v>
      </c>
      <c r="W5" s="37">
        <f aca="true" t="shared" si="6" ref="W5:W10">U5/V5*10</f>
        <v>1.5965978128797085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9.9</v>
      </c>
      <c r="I6" s="13">
        <v>12025</v>
      </c>
      <c r="J6" s="3">
        <v>3600</v>
      </c>
      <c r="K6" s="32">
        <f t="shared" si="2"/>
        <v>29.93762993762994</v>
      </c>
      <c r="L6" s="15">
        <f t="shared" si="3"/>
        <v>1152</v>
      </c>
      <c r="M6" s="13">
        <v>8325</v>
      </c>
      <c r="N6" s="3">
        <v>1700</v>
      </c>
      <c r="O6" s="24"/>
      <c r="P6" s="15">
        <f t="shared" si="4"/>
        <v>306</v>
      </c>
      <c r="Q6" s="13"/>
      <c r="R6" s="3"/>
      <c r="S6" s="24"/>
      <c r="T6" s="15"/>
      <c r="U6" s="29">
        <f t="shared" si="5"/>
        <v>1467.9</v>
      </c>
      <c r="V6" s="19">
        <v>2000</v>
      </c>
      <c r="W6" s="37">
        <f t="shared" si="6"/>
        <v>7.3395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60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 t="shared" si="3"/>
        <v>381.12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381.12</v>
      </c>
      <c r="V8" s="19">
        <v>1961</v>
      </c>
      <c r="W8" s="37">
        <f t="shared" si="6"/>
        <v>1.9434982151963285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1846</v>
      </c>
      <c r="O9" s="25"/>
      <c r="P9" s="15">
        <f t="shared" si="4"/>
        <v>332.28</v>
      </c>
      <c r="Q9" s="14"/>
      <c r="R9" s="7"/>
      <c r="S9" s="25"/>
      <c r="T9" s="16"/>
      <c r="U9" s="30">
        <f t="shared" si="5"/>
        <v>332.28</v>
      </c>
      <c r="V9" s="21">
        <v>930</v>
      </c>
      <c r="W9" s="38">
        <f t="shared" si="6"/>
        <v>3.5729032258064515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 t="shared" si="3"/>
        <v>1533.1200000000001</v>
      </c>
      <c r="M10" s="35">
        <f>+M5+M6+M7+M8+M9</f>
        <v>34670</v>
      </c>
      <c r="N10" s="8"/>
      <c r="O10" s="26"/>
      <c r="P10" s="17">
        <f t="shared" si="4"/>
        <v>0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1533.1200000000001</v>
      </c>
      <c r="V10" s="27">
        <f>+V5+V6+V7+V8+V9</f>
        <v>6537</v>
      </c>
      <c r="W10" s="39">
        <f t="shared" si="6"/>
        <v>2.345296007342818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Q9" sqref="Q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1540</v>
      </c>
      <c r="D5" s="88">
        <f aca="true" t="shared" si="0" ref="D5:D10">C5/B5*100</f>
        <v>56.596839397280405</v>
      </c>
      <c r="E5" s="89">
        <v>1203</v>
      </c>
      <c r="F5" s="90">
        <v>470</v>
      </c>
      <c r="G5" s="91">
        <f aca="true" t="shared" si="1" ref="G5:G10">F5/E5*100</f>
        <v>39.06899418121363</v>
      </c>
      <c r="H5" s="88">
        <f aca="true" t="shared" si="2" ref="H5:H10">F5*0.45</f>
        <v>211.5</v>
      </c>
      <c r="I5" s="89">
        <v>8955</v>
      </c>
      <c r="J5" s="90">
        <v>7560</v>
      </c>
      <c r="K5" s="91">
        <f aca="true" t="shared" si="3" ref="K5:K10">J5/I5*100</f>
        <v>84.42211055276381</v>
      </c>
      <c r="L5" s="88">
        <f aca="true" t="shared" si="4" ref="L5:L10">J5*0.32</f>
        <v>2419.2000000000003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78.60907571667309</v>
      </c>
      <c r="V5" s="93">
        <f>H5+L5+P5+T5</f>
        <v>3386.7000000000003</v>
      </c>
      <c r="W5" s="94">
        <v>1646</v>
      </c>
      <c r="X5" s="95">
        <f>V5/W5*10</f>
        <v>20.575334143377887</v>
      </c>
    </row>
    <row r="6" spans="1:24" s="123" customFormat="1" ht="67.5" customHeight="1">
      <c r="A6" s="119" t="s">
        <v>33</v>
      </c>
      <c r="B6" s="124">
        <v>3879</v>
      </c>
      <c r="C6" s="96">
        <v>2530</v>
      </c>
      <c r="D6" s="88">
        <f t="shared" si="0"/>
        <v>65.22299561742717</v>
      </c>
      <c r="E6" s="97">
        <v>1430</v>
      </c>
      <c r="F6" s="98">
        <v>1152</v>
      </c>
      <c r="G6" s="91">
        <f t="shared" si="1"/>
        <v>80.55944055944056</v>
      </c>
      <c r="H6" s="88">
        <f t="shared" si="2"/>
        <v>518.4</v>
      </c>
      <c r="I6" s="97">
        <v>12025</v>
      </c>
      <c r="J6" s="98">
        <v>10107</v>
      </c>
      <c r="K6" s="91">
        <f t="shared" si="3"/>
        <v>84.04989604989605</v>
      </c>
      <c r="L6" s="88">
        <f t="shared" si="4"/>
        <v>3234.2400000000002</v>
      </c>
      <c r="M6" s="97">
        <v>8325</v>
      </c>
      <c r="N6" s="98">
        <v>3850</v>
      </c>
      <c r="O6" s="91">
        <f t="shared" si="5"/>
        <v>46.246246246246244</v>
      </c>
      <c r="P6" s="88">
        <f t="shared" si="6"/>
        <v>693</v>
      </c>
      <c r="Q6" s="97"/>
      <c r="R6" s="98"/>
      <c r="S6" s="91"/>
      <c r="T6" s="88"/>
      <c r="U6" s="93">
        <f t="shared" si="7"/>
        <v>69.37098255280073</v>
      </c>
      <c r="V6" s="93">
        <f>H6+L6+P6+T6</f>
        <v>4445.64</v>
      </c>
      <c r="W6" s="99">
        <v>2000</v>
      </c>
      <c r="X6" s="95">
        <f>V6/W6*10</f>
        <v>22.2282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111</v>
      </c>
      <c r="G8" s="91">
        <f t="shared" si="1"/>
        <v>22.2</v>
      </c>
      <c r="H8" s="88">
        <f t="shared" si="2"/>
        <v>49.95</v>
      </c>
      <c r="I8" s="97">
        <v>8780</v>
      </c>
      <c r="J8" s="98">
        <v>3025</v>
      </c>
      <c r="K8" s="91">
        <f t="shared" si="3"/>
        <v>34.453302961275625</v>
      </c>
      <c r="L8" s="88">
        <f t="shared" si="4"/>
        <v>968</v>
      </c>
      <c r="M8" s="97">
        <v>10545</v>
      </c>
      <c r="N8" s="98">
        <v>4735</v>
      </c>
      <c r="O8" s="91">
        <f t="shared" si="5"/>
        <v>44.90279753437648</v>
      </c>
      <c r="P8" s="88">
        <f t="shared" si="6"/>
        <v>852.3</v>
      </c>
      <c r="Q8" s="97">
        <v>300</v>
      </c>
      <c r="R8" s="98">
        <v>82</v>
      </c>
      <c r="S8" s="91">
        <f>R8/Q8*100</f>
        <v>27.333333333333332</v>
      </c>
      <c r="T8" s="88">
        <f>R8*0.85</f>
        <v>69.7</v>
      </c>
      <c r="U8" s="93">
        <f t="shared" si="7"/>
        <v>39.51801242236025</v>
      </c>
      <c r="V8" s="93">
        <f>H8+L8+P8+T8</f>
        <v>1939.95</v>
      </c>
      <c r="W8" s="99">
        <v>1961</v>
      </c>
      <c r="X8" s="95">
        <f>V8/W8*10</f>
        <v>9.892656807751148</v>
      </c>
    </row>
    <row r="9" spans="1:24" s="123" customFormat="1" ht="39" customHeight="1" thickBot="1">
      <c r="A9" s="121" t="s">
        <v>46</v>
      </c>
      <c r="B9" s="127">
        <v>2500</v>
      </c>
      <c r="C9" s="108">
        <v>1400</v>
      </c>
      <c r="D9" s="109">
        <f t="shared" si="0"/>
        <v>56.00000000000001</v>
      </c>
      <c r="E9" s="110">
        <v>1100</v>
      </c>
      <c r="F9" s="138">
        <v>272</v>
      </c>
      <c r="G9" s="112">
        <f t="shared" si="1"/>
        <v>24.727272727272727</v>
      </c>
      <c r="H9" s="88">
        <f t="shared" si="2"/>
        <v>122.4</v>
      </c>
      <c r="I9" s="110">
        <v>4000</v>
      </c>
      <c r="J9" s="138">
        <v>2653</v>
      </c>
      <c r="K9" s="112">
        <f t="shared" si="3"/>
        <v>66.325</v>
      </c>
      <c r="L9" s="109">
        <f t="shared" si="4"/>
        <v>848.96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76.42857142857142</v>
      </c>
      <c r="V9" s="115">
        <f>H9+L9+P9+T9</f>
        <v>1889.3600000000001</v>
      </c>
      <c r="W9" s="116">
        <v>930</v>
      </c>
      <c r="X9" s="117">
        <f>V9/W9*10</f>
        <v>20.315698924731183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7683</v>
      </c>
      <c r="D10" s="131">
        <f t="shared" si="0"/>
        <v>50.54605263157895</v>
      </c>
      <c r="E10" s="156">
        <f>SUM(E5:E9)</f>
        <v>4733</v>
      </c>
      <c r="F10" s="130">
        <f>SUM(F5:F9)</f>
        <v>2251</v>
      </c>
      <c r="G10" s="132">
        <f t="shared" si="1"/>
        <v>47.55968730192267</v>
      </c>
      <c r="H10" s="132">
        <f t="shared" si="2"/>
        <v>1012.95</v>
      </c>
      <c r="I10" s="129">
        <f>SUM(I5:I9)</f>
        <v>36760</v>
      </c>
      <c r="J10" s="130">
        <f>SUM(J5:J9)</f>
        <v>23345</v>
      </c>
      <c r="K10" s="157">
        <f t="shared" si="3"/>
        <v>63.506528835690965</v>
      </c>
      <c r="L10" s="131">
        <f t="shared" si="4"/>
        <v>7470.400000000001</v>
      </c>
      <c r="M10" s="155">
        <f>SUM(M5:M9)</f>
        <v>34670</v>
      </c>
      <c r="N10" s="130">
        <f>SUM(N5:N9)</f>
        <v>21877</v>
      </c>
      <c r="O10" s="132">
        <f t="shared" si="5"/>
        <v>63.10066339775021</v>
      </c>
      <c r="P10" s="131">
        <f t="shared" si="6"/>
        <v>3937.8599999999997</v>
      </c>
      <c r="Q10" s="129">
        <f>SUM(Q5:Q9)</f>
        <v>300</v>
      </c>
      <c r="R10" s="133">
        <f>SUM(R8:R9)</f>
        <v>82</v>
      </c>
      <c r="S10" s="132">
        <f>SUM(S8:S9)</f>
        <v>27.333333333333332</v>
      </c>
      <c r="T10" s="131">
        <f>R10*0.85</f>
        <v>69.7</v>
      </c>
      <c r="U10" s="134">
        <f t="shared" si="7"/>
        <v>62.19347919908975</v>
      </c>
      <c r="V10" s="139">
        <f>SUM(V5:V9)</f>
        <v>12490.910000000002</v>
      </c>
      <c r="W10" s="158">
        <f>SUM(W5:W9)</f>
        <v>6537</v>
      </c>
      <c r="X10" s="137">
        <f>V10/W10*10</f>
        <v>19.10801590943858</v>
      </c>
    </row>
    <row r="14" ht="12" customHeight="1"/>
  </sheetData>
  <mergeCells count="12"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I7" sqref="I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1723</v>
      </c>
      <c r="D5" s="88">
        <f aca="true" t="shared" si="0" ref="D5:D10">C5/B5*100</f>
        <v>63.32230797500918</v>
      </c>
      <c r="E5" s="89">
        <v>1203</v>
      </c>
      <c r="F5" s="90">
        <v>590</v>
      </c>
      <c r="G5" s="91">
        <f aca="true" t="shared" si="1" ref="G5:G10">F5/E5*100</f>
        <v>49.044056525353284</v>
      </c>
      <c r="H5" s="88">
        <f aca="true" t="shared" si="2" ref="H5:H10">F5*0.45</f>
        <v>265.5</v>
      </c>
      <c r="I5" s="89">
        <v>8955</v>
      </c>
      <c r="J5" s="90">
        <v>7755</v>
      </c>
      <c r="K5" s="91">
        <f aca="true" t="shared" si="3" ref="K5:K10">J5/I5*100</f>
        <v>86.59966499162479</v>
      </c>
      <c r="L5" s="88">
        <f aca="true" t="shared" si="4" ref="L5:L10">J5*0.32</f>
        <v>2481.6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80.63375755238462</v>
      </c>
      <c r="V5" s="93">
        <f>H5+L5+P5+T5</f>
        <v>3503.1</v>
      </c>
      <c r="W5" s="94">
        <v>1646</v>
      </c>
      <c r="X5" s="95">
        <f>V5/W5*10</f>
        <v>21.282503037667073</v>
      </c>
    </row>
    <row r="6" spans="1:24" s="123" customFormat="1" ht="67.5" customHeight="1">
      <c r="A6" s="119" t="s">
        <v>33</v>
      </c>
      <c r="B6" s="124">
        <v>3879</v>
      </c>
      <c r="C6" s="96">
        <v>2530</v>
      </c>
      <c r="D6" s="88">
        <f t="shared" si="0"/>
        <v>65.22299561742717</v>
      </c>
      <c r="E6" s="97">
        <v>1430</v>
      </c>
      <c r="F6" s="98">
        <v>1246</v>
      </c>
      <c r="G6" s="91">
        <f t="shared" si="1"/>
        <v>87.13286713286713</v>
      </c>
      <c r="H6" s="88">
        <f t="shared" si="2"/>
        <v>560.7</v>
      </c>
      <c r="I6" s="97">
        <v>12025</v>
      </c>
      <c r="J6" s="98">
        <v>10726</v>
      </c>
      <c r="K6" s="91">
        <f t="shared" si="3"/>
        <v>89.1975051975052</v>
      </c>
      <c r="L6" s="88">
        <f t="shared" si="4"/>
        <v>3432.32</v>
      </c>
      <c r="M6" s="97">
        <v>8325</v>
      </c>
      <c r="N6" s="98">
        <v>4448</v>
      </c>
      <c r="O6" s="91">
        <f t="shared" si="5"/>
        <v>53.42942942942943</v>
      </c>
      <c r="P6" s="88">
        <f t="shared" si="6"/>
        <v>800.64</v>
      </c>
      <c r="Q6" s="97"/>
      <c r="R6" s="98"/>
      <c r="S6" s="91"/>
      <c r="T6" s="88"/>
      <c r="U6" s="93">
        <f t="shared" si="7"/>
        <v>75.39026629935721</v>
      </c>
      <c r="V6" s="93">
        <f>H6+L6+P6+T6</f>
        <v>4793.660000000001</v>
      </c>
      <c r="W6" s="99">
        <v>2000</v>
      </c>
      <c r="X6" s="95">
        <f>V6/W6*10</f>
        <v>23.968300000000006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174</v>
      </c>
      <c r="G8" s="91">
        <f t="shared" si="1"/>
        <v>34.8</v>
      </c>
      <c r="H8" s="88">
        <f t="shared" si="2"/>
        <v>78.3</v>
      </c>
      <c r="I8" s="97">
        <v>8780</v>
      </c>
      <c r="J8" s="98">
        <v>3319</v>
      </c>
      <c r="K8" s="91">
        <f t="shared" si="3"/>
        <v>37.80182232346242</v>
      </c>
      <c r="L8" s="88">
        <f t="shared" si="4"/>
        <v>1062.08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88</v>
      </c>
      <c r="S8" s="91">
        <f>R8/Q8*100</f>
        <v>29.333333333333332</v>
      </c>
      <c r="T8" s="88">
        <f>R8*0.85</f>
        <v>74.8</v>
      </c>
      <c r="U8" s="93">
        <f t="shared" si="7"/>
        <v>41.460869565217386</v>
      </c>
      <c r="V8" s="93">
        <f>H8+L8+P8+T8</f>
        <v>2072.52</v>
      </c>
      <c r="W8" s="99">
        <v>1961</v>
      </c>
      <c r="X8" s="95">
        <f>V8/W8*10</f>
        <v>10.56868944416114</v>
      </c>
    </row>
    <row r="9" spans="1:24" s="123" customFormat="1" ht="39" customHeight="1" thickBot="1">
      <c r="A9" s="121" t="s">
        <v>46</v>
      </c>
      <c r="B9" s="127">
        <v>2500</v>
      </c>
      <c r="C9" s="108">
        <v>1550</v>
      </c>
      <c r="D9" s="109">
        <f t="shared" si="0"/>
        <v>62</v>
      </c>
      <c r="E9" s="110">
        <v>1100</v>
      </c>
      <c r="F9" s="138">
        <v>339</v>
      </c>
      <c r="G9" s="112">
        <f t="shared" si="1"/>
        <v>30.818181818181817</v>
      </c>
      <c r="H9" s="88">
        <f t="shared" si="2"/>
        <v>152.55</v>
      </c>
      <c r="I9" s="110">
        <v>4000</v>
      </c>
      <c r="J9" s="138">
        <v>3292</v>
      </c>
      <c r="K9" s="112">
        <f t="shared" si="3"/>
        <v>82.3</v>
      </c>
      <c r="L9" s="109">
        <f t="shared" si="4"/>
        <v>1053.44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83.15238095238095</v>
      </c>
      <c r="V9" s="115">
        <f>H9+L9+P9+T9</f>
        <v>2123.99</v>
      </c>
      <c r="W9" s="116">
        <v>930</v>
      </c>
      <c r="X9" s="117">
        <f>V9/W9*10</f>
        <v>22.838602150537632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8016</v>
      </c>
      <c r="D10" s="131">
        <f t="shared" si="0"/>
        <v>52.73684210526316</v>
      </c>
      <c r="E10" s="156">
        <f>SUM(E5:E9)</f>
        <v>4733</v>
      </c>
      <c r="F10" s="130">
        <f>SUM(F5:F9)</f>
        <v>2595</v>
      </c>
      <c r="G10" s="132">
        <f t="shared" si="1"/>
        <v>54.82780477498416</v>
      </c>
      <c r="H10" s="132">
        <f t="shared" si="2"/>
        <v>1167.75</v>
      </c>
      <c r="I10" s="129">
        <f>SUM(I5:I9)</f>
        <v>36760</v>
      </c>
      <c r="J10" s="130">
        <f>SUM(J5:J9)</f>
        <v>25092</v>
      </c>
      <c r="K10" s="157">
        <f t="shared" si="3"/>
        <v>68.25897714907508</v>
      </c>
      <c r="L10" s="131">
        <f t="shared" si="4"/>
        <v>8029.4400000000005</v>
      </c>
      <c r="M10" s="155">
        <f>SUM(M5:M9)</f>
        <v>34670</v>
      </c>
      <c r="N10" s="130">
        <f>SUM(N5:N9)</f>
        <v>22503</v>
      </c>
      <c r="O10" s="132">
        <f t="shared" si="5"/>
        <v>64.9062590135564</v>
      </c>
      <c r="P10" s="131">
        <f t="shared" si="6"/>
        <v>4050.54</v>
      </c>
      <c r="Q10" s="129">
        <f>SUM(Q5:Q9)</f>
        <v>300</v>
      </c>
      <c r="R10" s="133">
        <f>SUM(R8:R9)</f>
        <v>88</v>
      </c>
      <c r="S10" s="132">
        <f>SUM(S8:S9)</f>
        <v>29.333333333333332</v>
      </c>
      <c r="T10" s="131">
        <f>R10*0.85</f>
        <v>74.8</v>
      </c>
      <c r="U10" s="134">
        <f t="shared" si="7"/>
        <v>65.75467873350509</v>
      </c>
      <c r="V10" s="139">
        <f>SUM(V5:V9)</f>
        <v>13322.53</v>
      </c>
      <c r="W10" s="158">
        <f>SUM(W5:W9)</f>
        <v>6537</v>
      </c>
      <c r="X10" s="137">
        <f>V10/W10*10</f>
        <v>20.38018968946</v>
      </c>
    </row>
    <row r="14" ht="12" customHeight="1"/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  <ignoredErrors>
    <ignoredError sqref="D10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F6" sqref="F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1733</v>
      </c>
      <c r="D5" s="88">
        <f aca="true" t="shared" si="0" ref="D5:D10">C5/B5*100</f>
        <v>63.689819919147375</v>
      </c>
      <c r="E5" s="89">
        <v>1203</v>
      </c>
      <c r="F5" s="90">
        <v>628</v>
      </c>
      <c r="G5" s="91">
        <f aca="true" t="shared" si="1" ref="G5:G10">F5/E5*100</f>
        <v>52.20282626766417</v>
      </c>
      <c r="H5" s="88">
        <f aca="true" t="shared" si="2" ref="H5:H10">F5*0.45</f>
        <v>282.6</v>
      </c>
      <c r="I5" s="89">
        <v>8955</v>
      </c>
      <c r="J5" s="90">
        <v>7755</v>
      </c>
      <c r="K5" s="91">
        <f aca="true" t="shared" si="3" ref="K5:K10">J5/I5*100</f>
        <v>86.59966499162479</v>
      </c>
      <c r="L5" s="88">
        <f aca="true" t="shared" si="4" ref="L5:L10">J5*0.32</f>
        <v>2481.6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80.87800488494665</v>
      </c>
      <c r="V5" s="93">
        <f>H5+L5+P5+T5</f>
        <v>3520.2</v>
      </c>
      <c r="W5" s="94">
        <v>1646</v>
      </c>
      <c r="X5" s="95">
        <f>V5/W5*10</f>
        <v>21.38639125151883</v>
      </c>
    </row>
    <row r="6" spans="1:24" s="123" customFormat="1" ht="67.5" customHeight="1">
      <c r="A6" s="119" t="s">
        <v>33</v>
      </c>
      <c r="B6" s="124">
        <v>3879</v>
      </c>
      <c r="C6" s="96">
        <v>2580</v>
      </c>
      <c r="D6" s="88">
        <f t="shared" si="0"/>
        <v>66.51198762567671</v>
      </c>
      <c r="E6" s="97">
        <v>1430</v>
      </c>
      <c r="F6" s="98">
        <v>1328</v>
      </c>
      <c r="G6" s="91">
        <f t="shared" si="1"/>
        <v>92.86713286713287</v>
      </c>
      <c r="H6" s="88">
        <f t="shared" si="2"/>
        <v>597.6</v>
      </c>
      <c r="I6" s="97">
        <v>12025</v>
      </c>
      <c r="J6" s="98">
        <v>10726</v>
      </c>
      <c r="K6" s="91">
        <f t="shared" si="3"/>
        <v>89.1975051975052</v>
      </c>
      <c r="L6" s="88">
        <f t="shared" si="4"/>
        <v>3432.32</v>
      </c>
      <c r="M6" s="97">
        <v>8325</v>
      </c>
      <c r="N6" s="98">
        <v>4851</v>
      </c>
      <c r="O6" s="91">
        <f t="shared" si="5"/>
        <v>58.270270270270274</v>
      </c>
      <c r="P6" s="88">
        <f t="shared" si="6"/>
        <v>873.18</v>
      </c>
      <c r="Q6" s="97"/>
      <c r="R6" s="98"/>
      <c r="S6" s="91"/>
      <c r="T6" s="88"/>
      <c r="U6" s="93">
        <f t="shared" si="7"/>
        <v>77.61707988980716</v>
      </c>
      <c r="V6" s="93">
        <f>H6+L6+P6+T6</f>
        <v>4903.1</v>
      </c>
      <c r="W6" s="99">
        <v>2000</v>
      </c>
      <c r="X6" s="95">
        <f>V6/W6*10</f>
        <v>24.515500000000003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220</v>
      </c>
      <c r="G8" s="91">
        <f t="shared" si="1"/>
        <v>44</v>
      </c>
      <c r="H8" s="88">
        <f t="shared" si="2"/>
        <v>99</v>
      </c>
      <c r="I8" s="97">
        <v>8780</v>
      </c>
      <c r="J8" s="98">
        <v>3319</v>
      </c>
      <c r="K8" s="91">
        <f t="shared" si="3"/>
        <v>37.80182232346242</v>
      </c>
      <c r="L8" s="88">
        <f t="shared" si="4"/>
        <v>1062.08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93</v>
      </c>
      <c r="S8" s="91">
        <f>R8/Q8*100</f>
        <v>31</v>
      </c>
      <c r="T8" s="88">
        <f>R8*0.85</f>
        <v>79.05</v>
      </c>
      <c r="U8" s="93">
        <f t="shared" si="7"/>
        <v>41.714285714285715</v>
      </c>
      <c r="V8" s="93">
        <f>H8+L8+P8+T8</f>
        <v>2097.47</v>
      </c>
      <c r="W8" s="99">
        <v>1961</v>
      </c>
      <c r="X8" s="95">
        <f>V8/W8*10</f>
        <v>10.695920448750636</v>
      </c>
    </row>
    <row r="9" spans="1:24" s="123" customFormat="1" ht="39" customHeight="1" thickBot="1">
      <c r="A9" s="121" t="s">
        <v>46</v>
      </c>
      <c r="B9" s="127">
        <v>2500</v>
      </c>
      <c r="C9" s="108">
        <v>1550</v>
      </c>
      <c r="D9" s="109">
        <f t="shared" si="0"/>
        <v>62</v>
      </c>
      <c r="E9" s="110">
        <v>1100</v>
      </c>
      <c r="F9" s="138">
        <v>339</v>
      </c>
      <c r="G9" s="112">
        <f t="shared" si="1"/>
        <v>30.818181818181817</v>
      </c>
      <c r="H9" s="88">
        <f t="shared" si="2"/>
        <v>152.55</v>
      </c>
      <c r="I9" s="110">
        <v>4000</v>
      </c>
      <c r="J9" s="138">
        <v>3292</v>
      </c>
      <c r="K9" s="112">
        <f t="shared" si="3"/>
        <v>82.3</v>
      </c>
      <c r="L9" s="109">
        <f t="shared" si="4"/>
        <v>1053.44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83.15238095238095</v>
      </c>
      <c r="V9" s="115">
        <f>H9+L9+P9+T9</f>
        <v>2123.99</v>
      </c>
      <c r="W9" s="116">
        <v>930</v>
      </c>
      <c r="X9" s="117">
        <f>V9/W9*10</f>
        <v>22.838602150537632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8076</v>
      </c>
      <c r="D10" s="131">
        <f t="shared" si="0"/>
        <v>53.13157894736842</v>
      </c>
      <c r="E10" s="156">
        <f>SUM(E5:E9)</f>
        <v>4733</v>
      </c>
      <c r="F10" s="130">
        <f>SUM(F5:F9)</f>
        <v>2761</v>
      </c>
      <c r="G10" s="132">
        <f t="shared" si="1"/>
        <v>58.33509402070568</v>
      </c>
      <c r="H10" s="132">
        <f t="shared" si="2"/>
        <v>1242.45</v>
      </c>
      <c r="I10" s="129">
        <f>SUM(I5:I9)</f>
        <v>36760</v>
      </c>
      <c r="J10" s="130">
        <f>SUM(J5:J9)</f>
        <v>25092</v>
      </c>
      <c r="K10" s="157">
        <f t="shared" si="3"/>
        <v>68.25897714907508</v>
      </c>
      <c r="L10" s="131">
        <f t="shared" si="4"/>
        <v>8029.4400000000005</v>
      </c>
      <c r="M10" s="155">
        <f>SUM(M5:M9)</f>
        <v>34670</v>
      </c>
      <c r="N10" s="130">
        <f>SUM(N5:N9)</f>
        <v>22906</v>
      </c>
      <c r="O10" s="132">
        <f t="shared" si="5"/>
        <v>66.06864724545717</v>
      </c>
      <c r="P10" s="131">
        <f t="shared" si="6"/>
        <v>4123.08</v>
      </c>
      <c r="Q10" s="129">
        <f>SUM(Q5:Q9)</f>
        <v>300</v>
      </c>
      <c r="R10" s="133">
        <f>SUM(R8:R9)</f>
        <v>93</v>
      </c>
      <c r="S10" s="132">
        <f>SUM(S8:S9)</f>
        <v>31</v>
      </c>
      <c r="T10" s="131">
        <f>R10*0.85</f>
        <v>79.05</v>
      </c>
      <c r="U10" s="134">
        <f t="shared" si="7"/>
        <v>66.50536860965434</v>
      </c>
      <c r="V10" s="139">
        <f>SUM(V5:V9)</f>
        <v>13474.019999999999</v>
      </c>
      <c r="W10" s="158">
        <f>SUM(W5:W9)</f>
        <v>6537</v>
      </c>
      <c r="X10" s="137">
        <f>V10/W10*10</f>
        <v>20.61193207893529</v>
      </c>
    </row>
    <row r="14" ht="12" customHeight="1"/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J5" sqref="J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60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1733</v>
      </c>
      <c r="D5" s="88">
        <f aca="true" t="shared" si="0" ref="D5:D10">C5/B5*100</f>
        <v>63.689819919147375</v>
      </c>
      <c r="E5" s="89">
        <v>1203</v>
      </c>
      <c r="F5" s="90">
        <v>661</v>
      </c>
      <c r="G5" s="91">
        <f aca="true" t="shared" si="1" ref="G5:G10">F5/E5*100</f>
        <v>54.945968412302584</v>
      </c>
      <c r="H5" s="88">
        <f aca="true" t="shared" si="2" ref="H5:H10">F5*0.45</f>
        <v>297.45</v>
      </c>
      <c r="I5" s="89">
        <v>8955</v>
      </c>
      <c r="J5" s="90">
        <v>7940</v>
      </c>
      <c r="K5" s="91">
        <f aca="true" t="shared" si="3" ref="K5:K10">J5/I5*100</f>
        <v>88.66554997208263</v>
      </c>
      <c r="L5" s="88">
        <f aca="true" t="shared" si="4" ref="L5:L10">J5*0.32</f>
        <v>2540.8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82.27921326648669</v>
      </c>
      <c r="V5" s="93">
        <f>H5+L5+P5+T5</f>
        <v>3594.25</v>
      </c>
      <c r="W5" s="94">
        <v>1646</v>
      </c>
      <c r="X5" s="95">
        <f>V5/W5*10</f>
        <v>21.836269744835967</v>
      </c>
    </row>
    <row r="6" spans="1:24" s="123" customFormat="1" ht="67.5" customHeight="1">
      <c r="A6" s="119" t="s">
        <v>33</v>
      </c>
      <c r="B6" s="124">
        <v>3879</v>
      </c>
      <c r="C6" s="96">
        <v>2580</v>
      </c>
      <c r="D6" s="88">
        <f t="shared" si="0"/>
        <v>66.51198762567671</v>
      </c>
      <c r="E6" s="97">
        <v>1430</v>
      </c>
      <c r="F6" s="98">
        <v>1328</v>
      </c>
      <c r="G6" s="91">
        <f t="shared" si="1"/>
        <v>92.86713286713287</v>
      </c>
      <c r="H6" s="88">
        <f t="shared" si="2"/>
        <v>597.6</v>
      </c>
      <c r="I6" s="97">
        <v>12025</v>
      </c>
      <c r="J6" s="98">
        <v>10726</v>
      </c>
      <c r="K6" s="91">
        <f t="shared" si="3"/>
        <v>89.1975051975052</v>
      </c>
      <c r="L6" s="88">
        <f t="shared" si="4"/>
        <v>3432.32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78.91643709825527</v>
      </c>
      <c r="V6" s="93">
        <f>H6+L6+P6+T6</f>
        <v>4954.04</v>
      </c>
      <c r="W6" s="99">
        <v>2000</v>
      </c>
      <c r="X6" s="95">
        <f>V6/W6*10</f>
        <v>24.7702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221</v>
      </c>
      <c r="G8" s="91">
        <f t="shared" si="1"/>
        <v>44.2</v>
      </c>
      <c r="H8" s="88">
        <f t="shared" si="2"/>
        <v>99.45</v>
      </c>
      <c r="I8" s="97">
        <v>8780</v>
      </c>
      <c r="J8" s="98">
        <v>3319</v>
      </c>
      <c r="K8" s="91">
        <f t="shared" si="3"/>
        <v>37.80182232346242</v>
      </c>
      <c r="L8" s="88">
        <f t="shared" si="4"/>
        <v>1062.08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99</v>
      </c>
      <c r="S8" s="91">
        <f>R8/Q8*100</f>
        <v>33</v>
      </c>
      <c r="T8" s="88">
        <f>R8*0.85</f>
        <v>84.14999999999999</v>
      </c>
      <c r="U8" s="93">
        <f t="shared" si="7"/>
        <v>41.749068322981365</v>
      </c>
      <c r="V8" s="93">
        <f>H8+L8+P8+T8</f>
        <v>2103.02</v>
      </c>
      <c r="W8" s="99">
        <v>1961</v>
      </c>
      <c r="X8" s="95">
        <f>V8/W8*10</f>
        <v>10.72422233554309</v>
      </c>
    </row>
    <row r="9" spans="1:24" s="123" customFormat="1" ht="39" customHeight="1" thickBot="1">
      <c r="A9" s="121" t="s">
        <v>46</v>
      </c>
      <c r="B9" s="127">
        <v>2500</v>
      </c>
      <c r="C9" s="108">
        <v>1645</v>
      </c>
      <c r="D9" s="109">
        <f t="shared" si="0"/>
        <v>65.8</v>
      </c>
      <c r="E9" s="110">
        <v>1100</v>
      </c>
      <c r="F9" s="138">
        <v>368</v>
      </c>
      <c r="G9" s="112">
        <f t="shared" si="1"/>
        <v>33.45454545454545</v>
      </c>
      <c r="H9" s="88">
        <f t="shared" si="2"/>
        <v>165.6</v>
      </c>
      <c r="I9" s="110">
        <v>4000</v>
      </c>
      <c r="J9" s="138">
        <v>3802</v>
      </c>
      <c r="K9" s="112">
        <f t="shared" si="3"/>
        <v>95.05</v>
      </c>
      <c r="L9" s="109">
        <f t="shared" si="4"/>
        <v>1216.64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88.28571428571429</v>
      </c>
      <c r="V9" s="115">
        <f>H9+L9+P9+T9</f>
        <v>2300.24</v>
      </c>
      <c r="W9" s="116">
        <v>930</v>
      </c>
      <c r="X9" s="117">
        <f>V9/W9*10</f>
        <v>24.733763440860216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8171</v>
      </c>
      <c r="D10" s="131">
        <f t="shared" si="0"/>
        <v>53.75657894736842</v>
      </c>
      <c r="E10" s="156">
        <f>SUM(E5:E9)</f>
        <v>4733</v>
      </c>
      <c r="F10" s="130">
        <f>SUM(F5:F9)</f>
        <v>2824</v>
      </c>
      <c r="G10" s="132">
        <f t="shared" si="1"/>
        <v>59.666173674202405</v>
      </c>
      <c r="H10" s="132">
        <f t="shared" si="2"/>
        <v>1270.8</v>
      </c>
      <c r="I10" s="129">
        <f>SUM(I5:I9)</f>
        <v>36760</v>
      </c>
      <c r="J10" s="130">
        <f>SUM(J5:J9)</f>
        <v>25787</v>
      </c>
      <c r="K10" s="157">
        <f t="shared" si="3"/>
        <v>70.14961915125136</v>
      </c>
      <c r="L10" s="131">
        <f t="shared" si="4"/>
        <v>8251.84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33">
        <f>SUM(R8:R9)</f>
        <v>99</v>
      </c>
      <c r="S10" s="132">
        <f>SUM(S8:S9)</f>
        <v>33</v>
      </c>
      <c r="T10" s="131">
        <f>R10*0.85</f>
        <v>84.14999999999999</v>
      </c>
      <c r="U10" s="134">
        <f t="shared" si="7"/>
        <v>67.87465833148059</v>
      </c>
      <c r="V10" s="139">
        <f>SUM(V5:V9)</f>
        <v>13780.810000000001</v>
      </c>
      <c r="W10" s="158">
        <f>SUM(W5:W9)</f>
        <v>6537</v>
      </c>
      <c r="X10" s="137">
        <f>V10/W10*10</f>
        <v>21.08124521951966</v>
      </c>
    </row>
    <row r="14" ht="12" customHeight="1"/>
  </sheetData>
  <mergeCells count="12"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Q19" sqref="Q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1814</v>
      </c>
      <c r="D5" s="88">
        <f aca="true" t="shared" si="0" ref="D5:D10">C5/B5*100</f>
        <v>66.66666666666666</v>
      </c>
      <c r="E5" s="89">
        <v>1203</v>
      </c>
      <c r="F5" s="90">
        <v>739</v>
      </c>
      <c r="G5" s="91">
        <f aca="true" t="shared" si="1" ref="G5:G10">F5/E5*100</f>
        <v>61.42975893599335</v>
      </c>
      <c r="H5" s="88">
        <f aca="true" t="shared" si="2" ref="H5:H10">F5*0.45</f>
        <v>332.55</v>
      </c>
      <c r="I5" s="89">
        <v>8955</v>
      </c>
      <c r="J5" s="90">
        <v>8235</v>
      </c>
      <c r="K5" s="91">
        <f aca="true" t="shared" si="3" ref="K5:K10">J5/I5*100</f>
        <v>91.95979899497488</v>
      </c>
      <c r="L5" s="88">
        <f aca="true" t="shared" si="4" ref="L5:L10">J5*0.32</f>
        <v>2635.2000000000003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84.67669366242447</v>
      </c>
      <c r="V5" s="93">
        <f>H5+L5+P5+T5</f>
        <v>3723.7500000000005</v>
      </c>
      <c r="W5" s="94">
        <v>1646</v>
      </c>
      <c r="X5" s="95">
        <f>V5/W5*10</f>
        <v>22.623025516403406</v>
      </c>
    </row>
    <row r="6" spans="1:24" s="123" customFormat="1" ht="67.5" customHeight="1">
      <c r="A6" s="119" t="s">
        <v>33</v>
      </c>
      <c r="B6" s="124">
        <v>3879</v>
      </c>
      <c r="C6" s="96">
        <v>2630</v>
      </c>
      <c r="D6" s="88">
        <f t="shared" si="0"/>
        <v>67.80097963392627</v>
      </c>
      <c r="E6" s="97">
        <v>1430</v>
      </c>
      <c r="F6" s="98">
        <v>1374</v>
      </c>
      <c r="G6" s="91">
        <f t="shared" si="1"/>
        <v>96.0839160839161</v>
      </c>
      <c r="H6" s="88">
        <f t="shared" si="2"/>
        <v>618.3000000000001</v>
      </c>
      <c r="I6" s="97">
        <v>12025</v>
      </c>
      <c r="J6" s="98">
        <v>11426</v>
      </c>
      <c r="K6" s="91">
        <f t="shared" si="3"/>
        <v>95.01871101871102</v>
      </c>
      <c r="L6" s="88">
        <f t="shared" si="4"/>
        <v>3656.32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82.34159779614325</v>
      </c>
      <c r="V6" s="93">
        <f>H6+L6+P6+T6</f>
        <v>5198.74</v>
      </c>
      <c r="W6" s="99">
        <v>2000</v>
      </c>
      <c r="X6" s="95">
        <f>V6/W6*10</f>
        <v>25.9937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221</v>
      </c>
      <c r="G8" s="91">
        <f t="shared" si="1"/>
        <v>44.2</v>
      </c>
      <c r="H8" s="88">
        <f t="shared" si="2"/>
        <v>99.45</v>
      </c>
      <c r="I8" s="97">
        <v>8780</v>
      </c>
      <c r="J8" s="98">
        <v>3501</v>
      </c>
      <c r="K8" s="91">
        <f t="shared" si="3"/>
        <v>39.874715261959</v>
      </c>
      <c r="L8" s="88">
        <f t="shared" si="4"/>
        <v>1120.32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99</v>
      </c>
      <c r="S8" s="91">
        <f>R8/Q8*100</f>
        <v>33</v>
      </c>
      <c r="T8" s="88">
        <f>R8*0.85</f>
        <v>84.14999999999999</v>
      </c>
      <c r="U8" s="93">
        <f t="shared" si="7"/>
        <v>42.65341614906832</v>
      </c>
      <c r="V8" s="93">
        <f>H8+L8+P8+T8</f>
        <v>2161.2599999999998</v>
      </c>
      <c r="W8" s="99">
        <v>1961</v>
      </c>
      <c r="X8" s="95">
        <f>V8/W8*10</f>
        <v>11.021213666496683</v>
      </c>
    </row>
    <row r="9" spans="1:24" s="123" customFormat="1" ht="39" customHeight="1" thickBot="1">
      <c r="A9" s="121" t="s">
        <v>46</v>
      </c>
      <c r="B9" s="127">
        <v>2500</v>
      </c>
      <c r="C9" s="108">
        <v>1690</v>
      </c>
      <c r="D9" s="109">
        <f t="shared" si="0"/>
        <v>67.60000000000001</v>
      </c>
      <c r="E9" s="110">
        <v>1100</v>
      </c>
      <c r="F9" s="138">
        <v>381</v>
      </c>
      <c r="G9" s="112">
        <f t="shared" si="1"/>
        <v>34.63636363636364</v>
      </c>
      <c r="H9" s="88">
        <f t="shared" si="2"/>
        <v>171.45000000000002</v>
      </c>
      <c r="I9" s="110">
        <v>4000</v>
      </c>
      <c r="J9" s="138">
        <v>3906</v>
      </c>
      <c r="K9" s="112">
        <f t="shared" si="3"/>
        <v>97.65</v>
      </c>
      <c r="L9" s="109">
        <f t="shared" si="4"/>
        <v>1249.92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89.4</v>
      </c>
      <c r="V9" s="115">
        <f>H9+L9+P9+T9</f>
        <v>2339.37</v>
      </c>
      <c r="W9" s="116">
        <v>930</v>
      </c>
      <c r="X9" s="117">
        <f>V9/W9*10</f>
        <v>25.154516129032256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8347</v>
      </c>
      <c r="D10" s="131">
        <f t="shared" si="0"/>
        <v>54.91447368421053</v>
      </c>
      <c r="E10" s="156">
        <f>SUM(E5:E9)</f>
        <v>4733</v>
      </c>
      <c r="F10" s="130">
        <f>SUM(F5:F9)</f>
        <v>2961</v>
      </c>
      <c r="G10" s="132">
        <f t="shared" si="1"/>
        <v>62.56074371434608</v>
      </c>
      <c r="H10" s="132">
        <f t="shared" si="2"/>
        <v>1332.45</v>
      </c>
      <c r="I10" s="129">
        <f>SUM(I5:I9)</f>
        <v>36760</v>
      </c>
      <c r="J10" s="130">
        <f>SUM(J5:J9)</f>
        <v>27068</v>
      </c>
      <c r="K10" s="157">
        <f t="shared" si="3"/>
        <v>73.63438520130576</v>
      </c>
      <c r="L10" s="131">
        <f t="shared" si="4"/>
        <v>8661.76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33">
        <f>SUM(R8:R9)</f>
        <v>99</v>
      </c>
      <c r="S10" s="132">
        <f>SUM(S8:S9)</f>
        <v>33</v>
      </c>
      <c r="T10" s="131">
        <f>R10*0.85</f>
        <v>84.14999999999999</v>
      </c>
      <c r="U10" s="134">
        <f t="shared" si="7"/>
        <v>69.72915004642768</v>
      </c>
      <c r="V10" s="139">
        <f>SUM(V5:V9)</f>
        <v>14252.380000000001</v>
      </c>
      <c r="W10" s="158">
        <f>SUM(W5:W9)</f>
        <v>6537</v>
      </c>
      <c r="X10" s="137">
        <f>V10/W10*10</f>
        <v>21.8026311763806</v>
      </c>
    </row>
    <row r="14" ht="12" customHeight="1"/>
  </sheetData>
  <mergeCells count="12">
    <mergeCell ref="E3:H3"/>
    <mergeCell ref="I3:L3"/>
    <mergeCell ref="M3:P3"/>
    <mergeCell ref="Q3:T3"/>
    <mergeCell ref="A1:X1"/>
    <mergeCell ref="A2:A4"/>
    <mergeCell ref="B2:D3"/>
    <mergeCell ref="E2:T2"/>
    <mergeCell ref="U2:U4"/>
    <mergeCell ref="V2:V4"/>
    <mergeCell ref="W2:W4"/>
    <mergeCell ref="X2:X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A10"/>
  <sheetViews>
    <sheetView zoomScale="87" zoomScaleNormal="87" workbookViewId="0" topLeftCell="A1">
      <selection activeCell="O6" sqref="O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69" t="s">
        <v>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4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</row>
    <row r="3" spans="1:24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</row>
    <row r="4" spans="1:24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</row>
    <row r="5" spans="1:24" s="123" customFormat="1" ht="61.5" customHeight="1">
      <c r="A5" s="118" t="s">
        <v>31</v>
      </c>
      <c r="B5" s="122">
        <v>2721</v>
      </c>
      <c r="C5" s="87">
        <v>1990</v>
      </c>
      <c r="D5" s="88">
        <f aca="true" t="shared" si="0" ref="D5:D10">C5/B5*100</f>
        <v>73.1348768834987</v>
      </c>
      <c r="E5" s="89">
        <v>1203</v>
      </c>
      <c r="F5" s="90">
        <v>1020</v>
      </c>
      <c r="G5" s="91">
        <f aca="true" t="shared" si="1" ref="G5:G10">F5/E5*100</f>
        <v>84.78802992518703</v>
      </c>
      <c r="H5" s="88">
        <f aca="true" t="shared" si="2" ref="H5:H10">F5*0.45</f>
        <v>459</v>
      </c>
      <c r="I5" s="89">
        <v>8955</v>
      </c>
      <c r="J5" s="90">
        <v>9525</v>
      </c>
      <c r="K5" s="91">
        <f aca="true" t="shared" si="3" ref="K5:K10">J5/I5*100</f>
        <v>106.36515912897822</v>
      </c>
      <c r="L5" s="88">
        <f aca="true" t="shared" si="4" ref="L5:L10">J5*0.32</f>
        <v>3048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94.77439259544929</v>
      </c>
      <c r="V5" s="93">
        <f>H5+L5+P5+T5</f>
        <v>4263</v>
      </c>
      <c r="W5" s="94">
        <v>1646</v>
      </c>
      <c r="X5" s="95">
        <f>V5/W5*10</f>
        <v>25.899149453219927</v>
      </c>
    </row>
    <row r="6" spans="1:24" s="123" customFormat="1" ht="67.5" customHeight="1">
      <c r="A6" s="119" t="s">
        <v>33</v>
      </c>
      <c r="B6" s="124">
        <v>3879</v>
      </c>
      <c r="C6" s="96">
        <v>2630</v>
      </c>
      <c r="D6" s="88">
        <f t="shared" si="0"/>
        <v>67.80097963392627</v>
      </c>
      <c r="E6" s="97">
        <v>1430</v>
      </c>
      <c r="F6" s="98">
        <v>1436</v>
      </c>
      <c r="G6" s="91">
        <f t="shared" si="1"/>
        <v>100.41958041958041</v>
      </c>
      <c r="H6" s="88">
        <f t="shared" si="2"/>
        <v>646.2</v>
      </c>
      <c r="I6" s="97">
        <v>12025</v>
      </c>
      <c r="J6" s="98">
        <v>11426</v>
      </c>
      <c r="K6" s="91">
        <f t="shared" si="3"/>
        <v>95.01871101871102</v>
      </c>
      <c r="L6" s="88">
        <f t="shared" si="4"/>
        <v>3656.32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82.62626262626263</v>
      </c>
      <c r="V6" s="93">
        <f>H6+L6+P6+T6</f>
        <v>5226.64</v>
      </c>
      <c r="W6" s="99">
        <v>2000</v>
      </c>
      <c r="X6" s="95">
        <f>V6/W6*10</f>
        <v>26.133200000000002</v>
      </c>
    </row>
    <row r="7" spans="1:53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24" s="123" customFormat="1" ht="39" customHeight="1">
      <c r="A8" s="119" t="s">
        <v>47</v>
      </c>
      <c r="B8" s="124">
        <v>4000</v>
      </c>
      <c r="C8" s="96">
        <v>1719</v>
      </c>
      <c r="D8" s="88">
        <f t="shared" si="0"/>
        <v>42.975</v>
      </c>
      <c r="E8" s="97">
        <v>500</v>
      </c>
      <c r="F8" s="98">
        <v>231</v>
      </c>
      <c r="G8" s="91">
        <f t="shared" si="1"/>
        <v>46.2</v>
      </c>
      <c r="H8" s="88">
        <f t="shared" si="2"/>
        <v>103.95</v>
      </c>
      <c r="I8" s="97">
        <v>8780</v>
      </c>
      <c r="J8" s="98">
        <v>3648</v>
      </c>
      <c r="K8" s="91">
        <f t="shared" si="3"/>
        <v>41.54897494305239</v>
      </c>
      <c r="L8" s="88">
        <f t="shared" si="4"/>
        <v>1167.3600000000001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103</v>
      </c>
      <c r="S8" s="91">
        <f>R8/Q8*100</f>
        <v>34.333333333333336</v>
      </c>
      <c r="T8" s="88">
        <f>R8*0.85</f>
        <v>87.55</v>
      </c>
      <c r="U8" s="93">
        <f t="shared" si="7"/>
        <v>43.453416149068325</v>
      </c>
      <c r="V8" s="93">
        <f>H8+L8+P8+T8</f>
        <v>2216.2000000000003</v>
      </c>
      <c r="W8" s="99">
        <v>1961</v>
      </c>
      <c r="X8" s="95">
        <f>V8/W8*10</f>
        <v>11.30137684854666</v>
      </c>
    </row>
    <row r="9" spans="1:24" s="123" customFormat="1" ht="39" customHeight="1" thickBot="1">
      <c r="A9" s="121" t="s">
        <v>46</v>
      </c>
      <c r="B9" s="127">
        <v>2500</v>
      </c>
      <c r="C9" s="108">
        <v>1745</v>
      </c>
      <c r="D9" s="109">
        <f t="shared" si="0"/>
        <v>69.8</v>
      </c>
      <c r="E9" s="110">
        <v>1100</v>
      </c>
      <c r="F9" s="138">
        <v>392</v>
      </c>
      <c r="G9" s="112">
        <f t="shared" si="1"/>
        <v>35.63636363636364</v>
      </c>
      <c r="H9" s="88">
        <f t="shared" si="2"/>
        <v>176.4</v>
      </c>
      <c r="I9" s="110">
        <v>4000</v>
      </c>
      <c r="J9" s="138">
        <v>4060</v>
      </c>
      <c r="K9" s="112">
        <f t="shared" si="3"/>
        <v>101.49999999999999</v>
      </c>
      <c r="L9" s="109">
        <f t="shared" si="4"/>
        <v>1299.2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90.97142857142858</v>
      </c>
      <c r="V9" s="115">
        <f>H9+L9+P9+T9</f>
        <v>2393.6000000000004</v>
      </c>
      <c r="W9" s="116">
        <v>930</v>
      </c>
      <c r="X9" s="117">
        <f>V9/W9*10</f>
        <v>25.737634408602155</v>
      </c>
    </row>
    <row r="10" spans="1:24" s="136" customFormat="1" ht="48" customHeight="1" thickBot="1">
      <c r="A10" s="128" t="s">
        <v>17</v>
      </c>
      <c r="B10" s="129">
        <f>SUM(B5:B9)</f>
        <v>15200</v>
      </c>
      <c r="C10" s="130">
        <f>SUM(C5:C9)</f>
        <v>8578</v>
      </c>
      <c r="D10" s="131">
        <f t="shared" si="0"/>
        <v>56.43421052631579</v>
      </c>
      <c r="E10" s="156">
        <f>SUM(E5:E9)</f>
        <v>4733</v>
      </c>
      <c r="F10" s="130">
        <f>SUM(F5:F9)</f>
        <v>3325</v>
      </c>
      <c r="G10" s="132">
        <f t="shared" si="1"/>
        <v>70.2514261567716</v>
      </c>
      <c r="H10" s="132">
        <f t="shared" si="2"/>
        <v>1496.25</v>
      </c>
      <c r="I10" s="129">
        <f>SUM(I5:I9)</f>
        <v>36760</v>
      </c>
      <c r="J10" s="130">
        <f>SUM(J5:J9)</f>
        <v>28659</v>
      </c>
      <c r="K10" s="157">
        <f t="shared" si="3"/>
        <v>77.96245919477694</v>
      </c>
      <c r="L10" s="131">
        <f t="shared" si="4"/>
        <v>9170.880000000001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33">
        <f>SUM(R8:R9)</f>
        <v>103</v>
      </c>
      <c r="S10" s="132">
        <f>SUM(S8:S9)</f>
        <v>34.333333333333336</v>
      </c>
      <c r="T10" s="131">
        <f>R10*0.85</f>
        <v>87.55</v>
      </c>
      <c r="U10" s="134">
        <f t="shared" si="7"/>
        <v>72.29117350875586</v>
      </c>
      <c r="V10" s="139">
        <f>SUM(V5:V9)</f>
        <v>14928.7</v>
      </c>
      <c r="W10" s="158">
        <f>SUM(W5:W9)</f>
        <v>6537</v>
      </c>
      <c r="X10" s="137">
        <f>V10/W10*10</f>
        <v>22.83723420529295</v>
      </c>
    </row>
    <row r="14" ht="12" customHeight="1"/>
  </sheetData>
  <mergeCells count="12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U17" sqref="U17:U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1990</v>
      </c>
      <c r="D5" s="88">
        <f aca="true" t="shared" si="0" ref="D5:D10">C5/B5*100</f>
        <v>73.1348768834987</v>
      </c>
      <c r="E5" s="89">
        <v>1203</v>
      </c>
      <c r="F5" s="90">
        <v>1020</v>
      </c>
      <c r="G5" s="91">
        <f aca="true" t="shared" si="1" ref="G5:G10">F5/E5*100</f>
        <v>84.78802992518703</v>
      </c>
      <c r="H5" s="88">
        <f aca="true" t="shared" si="2" ref="H5:H10">F5*0.45</f>
        <v>459</v>
      </c>
      <c r="I5" s="89">
        <v>8955</v>
      </c>
      <c r="J5" s="90">
        <v>9525</v>
      </c>
      <c r="K5" s="91">
        <f aca="true" t="shared" si="3" ref="K5:K10">J5/I5*100</f>
        <v>106.36515912897822</v>
      </c>
      <c r="L5" s="88">
        <f aca="true" t="shared" si="4" ref="L5:L10">J5*0.32</f>
        <v>3048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94.77439259544929</v>
      </c>
      <c r="V5" s="93">
        <f>H5+L5+P5+T5</f>
        <v>4263</v>
      </c>
      <c r="W5" s="94">
        <v>1646</v>
      </c>
      <c r="X5" s="95">
        <f>V5/W5*10</f>
        <v>25.899149453219927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2630</v>
      </c>
      <c r="D6" s="88">
        <f t="shared" si="0"/>
        <v>67.80097963392627</v>
      </c>
      <c r="E6" s="97">
        <v>1430</v>
      </c>
      <c r="F6" s="98">
        <v>1453</v>
      </c>
      <c r="G6" s="91">
        <f t="shared" si="1"/>
        <v>101.60839160839161</v>
      </c>
      <c r="H6" s="88">
        <f t="shared" si="2"/>
        <v>653.85</v>
      </c>
      <c r="I6" s="97">
        <v>12025</v>
      </c>
      <c r="J6" s="98">
        <v>11848</v>
      </c>
      <c r="K6" s="91">
        <f t="shared" si="3"/>
        <v>98.52806652806653</v>
      </c>
      <c r="L6" s="88">
        <f t="shared" si="4"/>
        <v>3791.36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84.64187327823691</v>
      </c>
      <c r="V6" s="93">
        <f>H6+L6+P6+T6</f>
        <v>5369.33</v>
      </c>
      <c r="W6" s="99">
        <v>2000</v>
      </c>
      <c r="X6" s="95">
        <f>V6/W6*10</f>
        <v>26.846649999999997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1795</v>
      </c>
      <c r="D8" s="88">
        <f t="shared" si="0"/>
        <v>44.875</v>
      </c>
      <c r="E8" s="97">
        <v>500</v>
      </c>
      <c r="F8" s="98">
        <v>350</v>
      </c>
      <c r="G8" s="91">
        <f t="shared" si="1"/>
        <v>70</v>
      </c>
      <c r="H8" s="88">
        <f t="shared" si="2"/>
        <v>157.5</v>
      </c>
      <c r="I8" s="97">
        <v>8780</v>
      </c>
      <c r="J8" s="98">
        <v>3951</v>
      </c>
      <c r="K8" s="91">
        <f t="shared" si="3"/>
        <v>45</v>
      </c>
      <c r="L8" s="88">
        <f t="shared" si="4"/>
        <v>1264.32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120</v>
      </c>
      <c r="S8" s="91">
        <f>R8/Q8*100</f>
        <v>40</v>
      </c>
      <c r="T8" s="88">
        <f>R8*0.85</f>
        <v>102</v>
      </c>
      <c r="U8" s="93">
        <f t="shared" si="7"/>
        <v>45.63478260869565</v>
      </c>
      <c r="V8" s="93">
        <f>H8+L8+P8+T8</f>
        <v>2381.16</v>
      </c>
      <c r="W8" s="99">
        <v>1961</v>
      </c>
      <c r="X8" s="95">
        <f>V8/W8*10</f>
        <v>12.14258031616522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1835</v>
      </c>
      <c r="D9" s="109">
        <f t="shared" si="0"/>
        <v>73.4</v>
      </c>
      <c r="E9" s="110">
        <v>1100</v>
      </c>
      <c r="F9" s="138">
        <v>419</v>
      </c>
      <c r="G9" s="112">
        <f t="shared" si="1"/>
        <v>38.09090909090909</v>
      </c>
      <c r="H9" s="88">
        <f t="shared" si="2"/>
        <v>188.55</v>
      </c>
      <c r="I9" s="110">
        <v>4000</v>
      </c>
      <c r="J9" s="138">
        <v>4514</v>
      </c>
      <c r="K9" s="112">
        <f t="shared" si="3"/>
        <v>112.85000000000001</v>
      </c>
      <c r="L9" s="109">
        <f t="shared" si="4"/>
        <v>1444.48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95.55238095238096</v>
      </c>
      <c r="V9" s="115">
        <f>H9+L9+P9+T9</f>
        <v>2551.0299999999997</v>
      </c>
      <c r="W9" s="116">
        <v>930</v>
      </c>
      <c r="X9" s="117">
        <f>V9/W9*10</f>
        <v>27.430430107526877</v>
      </c>
      <c r="Y9" s="113"/>
      <c r="Z9" s="109">
        <f t="shared" si="8"/>
        <v>0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8744</v>
      </c>
      <c r="D10" s="131">
        <f t="shared" si="0"/>
        <v>57.52631578947368</v>
      </c>
      <c r="E10" s="156">
        <f>SUM(E5:E9)</f>
        <v>4733</v>
      </c>
      <c r="F10" s="130">
        <f>SUM(F5:F9)</f>
        <v>3488</v>
      </c>
      <c r="G10" s="132">
        <f t="shared" si="1"/>
        <v>73.69533065708853</v>
      </c>
      <c r="H10" s="132">
        <f t="shared" si="2"/>
        <v>1569.6000000000001</v>
      </c>
      <c r="I10" s="129">
        <f>SUM(I5:I9)</f>
        <v>36760</v>
      </c>
      <c r="J10" s="130">
        <f>SUM(J5:J9)</f>
        <v>29838</v>
      </c>
      <c r="K10" s="157">
        <f t="shared" si="3"/>
        <v>81.16974972796518</v>
      </c>
      <c r="L10" s="131">
        <f t="shared" si="4"/>
        <v>9548.16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33">
        <f>SUM(R8:R9)</f>
        <v>120</v>
      </c>
      <c r="S10" s="132">
        <f>SUM(S8:S9)</f>
        <v>40</v>
      </c>
      <c r="T10" s="131">
        <f>R10*0.85</f>
        <v>102</v>
      </c>
      <c r="U10" s="134">
        <f t="shared" si="7"/>
        <v>74.06850372075382</v>
      </c>
      <c r="V10" s="139">
        <f>SUM(V5:V9)</f>
        <v>15393.779999999999</v>
      </c>
      <c r="W10" s="158">
        <f>SUM(W5:W9)</f>
        <v>6537</v>
      </c>
      <c r="X10" s="137">
        <f>V10/W10*10</f>
        <v>23.548692060578244</v>
      </c>
      <c r="Y10" s="130">
        <f>SUM(Y5:Y9)</f>
        <v>341</v>
      </c>
      <c r="Z10" s="131">
        <f t="shared" si="8"/>
        <v>75.02</v>
      </c>
    </row>
    <row r="14" ht="12" customHeight="1"/>
  </sheetData>
  <mergeCells count="13"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  <mergeCell ref="Y2:Z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N17" sqref="N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2" width="11.003906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2000</v>
      </c>
      <c r="D5" s="88">
        <f aca="true" t="shared" si="0" ref="D5:D10">C5/B5*100</f>
        <v>73.5023888276369</v>
      </c>
      <c r="E5" s="89">
        <v>1203</v>
      </c>
      <c r="F5" s="90">
        <v>1100</v>
      </c>
      <c r="G5" s="91">
        <f aca="true" t="shared" si="1" ref="G5:G10">F5/E5*100</f>
        <v>91.4380714879468</v>
      </c>
      <c r="H5" s="88">
        <f aca="true" t="shared" si="2" ref="H5:H10">F5*0.45</f>
        <v>495</v>
      </c>
      <c r="I5" s="89">
        <v>8955</v>
      </c>
      <c r="J5" s="90">
        <v>9725</v>
      </c>
      <c r="K5" s="91">
        <f aca="true" t="shared" si="3" ref="K5:K10">J5/I5*100</f>
        <v>108.59854829704076</v>
      </c>
      <c r="L5" s="88">
        <f aca="true" t="shared" si="4" ref="L5:L10">J5*0.32</f>
        <v>3112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96.57410978274842</v>
      </c>
      <c r="V5" s="93">
        <f>H5+L5+P5+T5</f>
        <v>4363</v>
      </c>
      <c r="W5" s="94">
        <v>1646</v>
      </c>
      <c r="X5" s="95">
        <f>V5/W5*10</f>
        <v>26.506682867557714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2630</v>
      </c>
      <c r="D6" s="88">
        <f t="shared" si="0"/>
        <v>67.80097963392627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12038</v>
      </c>
      <c r="K6" s="91">
        <f t="shared" si="3"/>
        <v>100.10810810810811</v>
      </c>
      <c r="L6" s="88">
        <f t="shared" si="4"/>
        <v>3852.16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85.79889807162535</v>
      </c>
      <c r="V6" s="93">
        <f>H6+L6+P6+T6</f>
        <v>5458.03</v>
      </c>
      <c r="W6" s="99">
        <v>2000</v>
      </c>
      <c r="X6" s="95">
        <f>V6/W6*10</f>
        <v>27.29015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1900</v>
      </c>
      <c r="D8" s="88">
        <f t="shared" si="0"/>
        <v>47.5</v>
      </c>
      <c r="E8" s="97">
        <v>500</v>
      </c>
      <c r="F8" s="98">
        <v>412</v>
      </c>
      <c r="G8" s="91">
        <f t="shared" si="1"/>
        <v>82.39999999999999</v>
      </c>
      <c r="H8" s="88">
        <f t="shared" si="2"/>
        <v>185.4</v>
      </c>
      <c r="I8" s="97">
        <v>8780</v>
      </c>
      <c r="J8" s="98">
        <v>4128</v>
      </c>
      <c r="K8" s="91">
        <f t="shared" si="3"/>
        <v>47.01594533029613</v>
      </c>
      <c r="L8" s="88">
        <f t="shared" si="4"/>
        <v>1320.96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124</v>
      </c>
      <c r="S8" s="91">
        <f>R8/Q8*100</f>
        <v>41.333333333333336</v>
      </c>
      <c r="T8" s="88">
        <f>R8*0.85</f>
        <v>105.39999999999999</v>
      </c>
      <c r="U8" s="93">
        <f t="shared" si="7"/>
        <v>46.842236024844716</v>
      </c>
      <c r="V8" s="93">
        <f>H8+L8+P8+T8</f>
        <v>2469.1</v>
      </c>
      <c r="W8" s="99">
        <v>1961</v>
      </c>
      <c r="X8" s="95">
        <f>V8/W8*10</f>
        <v>12.591024987251402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1880</v>
      </c>
      <c r="D9" s="109">
        <f t="shared" si="0"/>
        <v>75.2</v>
      </c>
      <c r="E9" s="110">
        <v>1100</v>
      </c>
      <c r="F9" s="138">
        <v>419</v>
      </c>
      <c r="G9" s="112">
        <f t="shared" si="1"/>
        <v>38.09090909090909</v>
      </c>
      <c r="H9" s="88">
        <f t="shared" si="2"/>
        <v>188.55</v>
      </c>
      <c r="I9" s="110">
        <v>4000</v>
      </c>
      <c r="J9" s="138">
        <v>4742</v>
      </c>
      <c r="K9" s="112">
        <f t="shared" si="3"/>
        <v>118.55</v>
      </c>
      <c r="L9" s="109">
        <f t="shared" si="4"/>
        <v>1517.44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97.72380952380952</v>
      </c>
      <c r="V9" s="115">
        <f>H9+L9+P9+T9</f>
        <v>2623.99</v>
      </c>
      <c r="W9" s="116">
        <v>930</v>
      </c>
      <c r="X9" s="117">
        <f>V9/W9*10</f>
        <v>28.214946236559136</v>
      </c>
      <c r="Y9" s="113">
        <v>73</v>
      </c>
      <c r="Z9" s="109">
        <f t="shared" si="8"/>
        <v>16.06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8904</v>
      </c>
      <c r="D10" s="131">
        <f t="shared" si="0"/>
        <v>58.578947368421055</v>
      </c>
      <c r="E10" s="156">
        <f>SUM(E5:E9)</f>
        <v>4733</v>
      </c>
      <c r="F10" s="130">
        <f>SUM(F5:F9)</f>
        <v>3692</v>
      </c>
      <c r="G10" s="132">
        <f t="shared" si="1"/>
        <v>78.00549334460173</v>
      </c>
      <c r="H10" s="132">
        <f t="shared" si="2"/>
        <v>1661.4</v>
      </c>
      <c r="I10" s="129">
        <f>SUM(I5:I9)</f>
        <v>36760</v>
      </c>
      <c r="J10" s="130">
        <f>SUM(J5:J9)</f>
        <v>30633</v>
      </c>
      <c r="K10" s="157">
        <f t="shared" si="3"/>
        <v>83.33242655059848</v>
      </c>
      <c r="L10" s="131">
        <f t="shared" si="4"/>
        <v>9802.56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124</v>
      </c>
      <c r="S10" s="132">
        <f>SUM(S8:S9)</f>
        <v>41.333333333333336</v>
      </c>
      <c r="T10" s="131">
        <f>R10*0.85</f>
        <v>105.39999999999999</v>
      </c>
      <c r="U10" s="134">
        <f t="shared" si="7"/>
        <v>75.3802492708892</v>
      </c>
      <c r="V10" s="139">
        <f>SUM(V5:V9)</f>
        <v>15743.38</v>
      </c>
      <c r="W10" s="158">
        <f>SUM(W5:W9)</f>
        <v>6537</v>
      </c>
      <c r="X10" s="137">
        <f>V10/W10*10</f>
        <v>24.083493957472847</v>
      </c>
      <c r="Y10" s="130">
        <f>SUM(Y5:Y9)</f>
        <v>414</v>
      </c>
      <c r="Z10" s="131">
        <f t="shared" si="8"/>
        <v>91.08</v>
      </c>
    </row>
    <row r="14" ht="12" customHeight="1"/>
  </sheetData>
  <mergeCells count="13">
    <mergeCell ref="M3:P3"/>
    <mergeCell ref="Q3:T3"/>
    <mergeCell ref="Y2:Z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K16" sqref="K16:L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2" width="11.003906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2000</v>
      </c>
      <c r="D5" s="88">
        <f aca="true" t="shared" si="0" ref="D5:D10">C5/B5*100</f>
        <v>73.5023888276369</v>
      </c>
      <c r="E5" s="89">
        <v>1203</v>
      </c>
      <c r="F5" s="90">
        <v>1100</v>
      </c>
      <c r="G5" s="91">
        <f aca="true" t="shared" si="1" ref="G5:G10">F5/E5*100</f>
        <v>91.4380714879468</v>
      </c>
      <c r="H5" s="88">
        <f aca="true" t="shared" si="2" ref="H5:H10">F5*0.45</f>
        <v>495</v>
      </c>
      <c r="I5" s="89">
        <v>8955</v>
      </c>
      <c r="J5" s="90">
        <v>9725</v>
      </c>
      <c r="K5" s="91">
        <f aca="true" t="shared" si="3" ref="K5:K10">J5/I5*100</f>
        <v>108.59854829704076</v>
      </c>
      <c r="L5" s="88">
        <f aca="true" t="shared" si="4" ref="L5:L10">J5*0.32</f>
        <v>3112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96.57410978274842</v>
      </c>
      <c r="V5" s="93">
        <f>H5+L5+P5+T5</f>
        <v>4363</v>
      </c>
      <c r="W5" s="94">
        <v>1646</v>
      </c>
      <c r="X5" s="95">
        <f>V5/W5*10</f>
        <v>26.506682867557714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12226</v>
      </c>
      <c r="K6" s="91">
        <f t="shared" si="3"/>
        <v>101.67151767151768</v>
      </c>
      <c r="L6" s="88">
        <f t="shared" si="4"/>
        <v>3912.32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86.66207529843894</v>
      </c>
      <c r="V6" s="93">
        <f>H6+L6+P6+T6</f>
        <v>5518.19</v>
      </c>
      <c r="W6" s="99">
        <v>2000</v>
      </c>
      <c r="X6" s="95">
        <f>V6/W6*10</f>
        <v>27.59095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1942</v>
      </c>
      <c r="D8" s="88">
        <f t="shared" si="0"/>
        <v>48.55</v>
      </c>
      <c r="E8" s="97">
        <v>500</v>
      </c>
      <c r="F8" s="98">
        <v>428</v>
      </c>
      <c r="G8" s="91">
        <f t="shared" si="1"/>
        <v>85.6</v>
      </c>
      <c r="H8" s="88">
        <f t="shared" si="2"/>
        <v>192.6</v>
      </c>
      <c r="I8" s="97">
        <v>8780</v>
      </c>
      <c r="J8" s="98">
        <v>4288</v>
      </c>
      <c r="K8" s="91">
        <f t="shared" si="3"/>
        <v>48.83826879271071</v>
      </c>
      <c r="L8" s="88">
        <f t="shared" si="4"/>
        <v>1372.16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124</v>
      </c>
      <c r="S8" s="91">
        <f>R8/Q8*100</f>
        <v>41.333333333333336</v>
      </c>
      <c r="T8" s="88">
        <f>R8*0.85</f>
        <v>105.39999999999999</v>
      </c>
      <c r="U8" s="93">
        <f t="shared" si="7"/>
        <v>47.7167701863354</v>
      </c>
      <c r="V8" s="93">
        <f>H8+L8+P8+T8</f>
        <v>2527.5</v>
      </c>
      <c r="W8" s="99">
        <v>1961</v>
      </c>
      <c r="X8" s="95">
        <f>V8/W8*10</f>
        <v>12.88883222845487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1915</v>
      </c>
      <c r="D9" s="109">
        <f t="shared" si="0"/>
        <v>76.6</v>
      </c>
      <c r="E9" s="110">
        <v>1100</v>
      </c>
      <c r="F9" s="138">
        <v>419</v>
      </c>
      <c r="G9" s="112">
        <f t="shared" si="1"/>
        <v>38.09090909090909</v>
      </c>
      <c r="H9" s="88">
        <f t="shared" si="2"/>
        <v>188.55</v>
      </c>
      <c r="I9" s="110">
        <v>4000</v>
      </c>
      <c r="J9" s="138">
        <v>4898</v>
      </c>
      <c r="K9" s="112">
        <f t="shared" si="3"/>
        <v>122.44999999999999</v>
      </c>
      <c r="L9" s="109">
        <f t="shared" si="4"/>
        <v>1567.3600000000001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99.20952380952382</v>
      </c>
      <c r="V9" s="115">
        <f>H9+L9+P9+T9</f>
        <v>2673.91</v>
      </c>
      <c r="W9" s="116">
        <v>930</v>
      </c>
      <c r="X9" s="117">
        <f>V9/W9*10</f>
        <v>28.751720430107525</v>
      </c>
      <c r="Y9" s="113">
        <v>113</v>
      </c>
      <c r="Z9" s="109">
        <f t="shared" si="8"/>
        <v>24.86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9830</v>
      </c>
      <c r="D10" s="131">
        <f t="shared" si="0"/>
        <v>64.67105263157895</v>
      </c>
      <c r="E10" s="156">
        <f>SUM(E5:E9)</f>
        <v>4733</v>
      </c>
      <c r="F10" s="130">
        <f>SUM(F5:F9)</f>
        <v>3708</v>
      </c>
      <c r="G10" s="132">
        <f t="shared" si="1"/>
        <v>78.34354532009297</v>
      </c>
      <c r="H10" s="132">
        <f t="shared" si="2"/>
        <v>1668.6000000000001</v>
      </c>
      <c r="I10" s="129">
        <f>SUM(I5:I9)</f>
        <v>36760</v>
      </c>
      <c r="J10" s="130">
        <f>SUM(J5:J9)</f>
        <v>31137</v>
      </c>
      <c r="K10" s="157">
        <f t="shared" si="3"/>
        <v>84.70348204570185</v>
      </c>
      <c r="L10" s="131">
        <f t="shared" si="4"/>
        <v>9963.84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124</v>
      </c>
      <c r="S10" s="132">
        <f>SUM(S8:S9)</f>
        <v>41.333333333333336</v>
      </c>
      <c r="T10" s="131">
        <f>R10*0.85</f>
        <v>105.39999999999999</v>
      </c>
      <c r="U10" s="134">
        <f t="shared" si="7"/>
        <v>76.06031675450872</v>
      </c>
      <c r="V10" s="139">
        <f>SUM(V5:V9)</f>
        <v>15911.859999999999</v>
      </c>
      <c r="W10" s="158">
        <f>SUM(W5:W9)</f>
        <v>6537</v>
      </c>
      <c r="X10" s="137">
        <f>V10/W10*10</f>
        <v>24.34122686247514</v>
      </c>
      <c r="Y10" s="130">
        <f>SUM(Y5:Y9)</f>
        <v>454</v>
      </c>
      <c r="Z10" s="131">
        <f t="shared" si="8"/>
        <v>99.88</v>
      </c>
    </row>
    <row r="14" ht="12" customHeight="1"/>
  </sheetData>
  <mergeCells count="13">
    <mergeCell ref="X2:X4"/>
    <mergeCell ref="E3:H3"/>
    <mergeCell ref="I3:L3"/>
    <mergeCell ref="M3:P3"/>
    <mergeCell ref="Q3:T3"/>
    <mergeCell ref="Y2:Z3"/>
    <mergeCell ref="A1:X1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M20" sqref="M20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2049</v>
      </c>
      <c r="D5" s="88">
        <f aca="true" t="shared" si="0" ref="D5:D10">C5/B5*100</f>
        <v>75.303197353914</v>
      </c>
      <c r="E5" s="89">
        <v>1203</v>
      </c>
      <c r="F5" s="90">
        <v>1195</v>
      </c>
      <c r="G5" s="91">
        <f aca="true" t="shared" si="1" ref="G5:G10">F5/E5*100</f>
        <v>99.33499584372403</v>
      </c>
      <c r="H5" s="88">
        <f aca="true" t="shared" si="2" ref="H5:H10">F5*0.45</f>
        <v>537.75</v>
      </c>
      <c r="I5" s="89">
        <v>8955</v>
      </c>
      <c r="J5" s="90">
        <v>9725</v>
      </c>
      <c r="K5" s="91">
        <f aca="true" t="shared" si="3" ref="K5:K10">J5/I5*100</f>
        <v>108.59854829704076</v>
      </c>
      <c r="L5" s="88">
        <f aca="true" t="shared" si="4" ref="L5:L10">J5*0.32</f>
        <v>3112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97.18472811415349</v>
      </c>
      <c r="V5" s="93">
        <f>H5+L5+P5+T5</f>
        <v>4405.75</v>
      </c>
      <c r="W5" s="94">
        <v>1646</v>
      </c>
      <c r="X5" s="95">
        <f>V5/W5*10</f>
        <v>26.766403402187123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12362</v>
      </c>
      <c r="K6" s="91">
        <f t="shared" si="3"/>
        <v>102.80249480249479</v>
      </c>
      <c r="L6" s="88">
        <f t="shared" si="4"/>
        <v>3955.84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87.28650137741046</v>
      </c>
      <c r="V6" s="93">
        <f>H6+L6+P6+T6</f>
        <v>5561.71</v>
      </c>
      <c r="W6" s="99">
        <v>2000</v>
      </c>
      <c r="X6" s="95">
        <f>V6/W6*10</f>
        <v>27.808549999999997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1964</v>
      </c>
      <c r="D8" s="88">
        <f t="shared" si="0"/>
        <v>49.1</v>
      </c>
      <c r="E8" s="97">
        <v>500</v>
      </c>
      <c r="F8" s="98">
        <v>428</v>
      </c>
      <c r="G8" s="91">
        <f t="shared" si="1"/>
        <v>85.6</v>
      </c>
      <c r="H8" s="88">
        <f t="shared" si="2"/>
        <v>192.6</v>
      </c>
      <c r="I8" s="97">
        <v>8780</v>
      </c>
      <c r="J8" s="98">
        <v>4456</v>
      </c>
      <c r="K8" s="91">
        <f t="shared" si="3"/>
        <v>50.75170842824601</v>
      </c>
      <c r="L8" s="88">
        <f t="shared" si="4"/>
        <v>1425.92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124</v>
      </c>
      <c r="S8" s="91">
        <f>R8/Q8*100</f>
        <v>41.333333333333336</v>
      </c>
      <c r="T8" s="88">
        <f>R8*0.85</f>
        <v>105.39999999999999</v>
      </c>
      <c r="U8" s="93">
        <f t="shared" si="7"/>
        <v>48.55155279503106</v>
      </c>
      <c r="V8" s="93">
        <f>H8+L8+P8+T8</f>
        <v>2581.2599999999998</v>
      </c>
      <c r="W8" s="99">
        <v>1961</v>
      </c>
      <c r="X8" s="95">
        <f>V8/W8*10</f>
        <v>13.162978072412033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1970</v>
      </c>
      <c r="D9" s="109">
        <f t="shared" si="0"/>
        <v>78.8</v>
      </c>
      <c r="E9" s="110">
        <v>1100</v>
      </c>
      <c r="F9" s="138">
        <v>425</v>
      </c>
      <c r="G9" s="112">
        <f t="shared" si="1"/>
        <v>38.63636363636363</v>
      </c>
      <c r="H9" s="88">
        <f t="shared" si="2"/>
        <v>191.25</v>
      </c>
      <c r="I9" s="110">
        <v>4000</v>
      </c>
      <c r="J9" s="138">
        <v>5000</v>
      </c>
      <c r="K9" s="112">
        <f t="shared" si="3"/>
        <v>125</v>
      </c>
      <c r="L9" s="109">
        <f t="shared" si="4"/>
        <v>1600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100.23809523809524</v>
      </c>
      <c r="V9" s="115">
        <f>H9+L9+P9+T9</f>
        <v>2709.25</v>
      </c>
      <c r="W9" s="116">
        <v>930</v>
      </c>
      <c r="X9" s="117">
        <f>V9/W9*10</f>
        <v>29.131720430107528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9956</v>
      </c>
      <c r="D10" s="131">
        <f t="shared" si="0"/>
        <v>65.5</v>
      </c>
      <c r="E10" s="156">
        <f>SUM(E5:E9)</f>
        <v>4733</v>
      </c>
      <c r="F10" s="130">
        <f>SUM(F5:F9)</f>
        <v>3809</v>
      </c>
      <c r="G10" s="132">
        <f t="shared" si="1"/>
        <v>80.47749841538136</v>
      </c>
      <c r="H10" s="132">
        <f t="shared" si="2"/>
        <v>1714.05</v>
      </c>
      <c r="I10" s="129">
        <f>SUM(I5:I9)</f>
        <v>36760</v>
      </c>
      <c r="J10" s="130">
        <f>SUM(J5:J9)</f>
        <v>31543</v>
      </c>
      <c r="K10" s="157">
        <f t="shared" si="3"/>
        <v>85.80794341675735</v>
      </c>
      <c r="L10" s="131">
        <f t="shared" si="4"/>
        <v>10093.76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124</v>
      </c>
      <c r="S10" s="132">
        <f>SUM(S8:S9)</f>
        <v>41.333333333333336</v>
      </c>
      <c r="T10" s="131">
        <f>R10*0.85</f>
        <v>105.39999999999999</v>
      </c>
      <c r="U10" s="134">
        <f t="shared" si="7"/>
        <v>76.72338255103776</v>
      </c>
      <c r="V10" s="139">
        <f>SUM(V5:V9)</f>
        <v>16087.23</v>
      </c>
      <c r="W10" s="158">
        <f>SUM(W5:W9)</f>
        <v>6537</v>
      </c>
      <c r="X10" s="137">
        <f>V10/W10*10</f>
        <v>24.609499770536942</v>
      </c>
      <c r="Y10" s="130">
        <f>SUM(Y5:Y9)</f>
        <v>458</v>
      </c>
      <c r="Z10" s="131">
        <f t="shared" si="8"/>
        <v>100.76</v>
      </c>
    </row>
    <row r="14" ht="12" customHeight="1"/>
  </sheetData>
  <mergeCells count="13">
    <mergeCell ref="Y2:Z3"/>
    <mergeCell ref="A1:X1"/>
    <mergeCell ref="A2:A4"/>
    <mergeCell ref="B2:D3"/>
    <mergeCell ref="E2:T2"/>
    <mergeCell ref="U2:U4"/>
    <mergeCell ref="V2:V4"/>
    <mergeCell ref="W2:W4"/>
    <mergeCell ref="X2:X4"/>
    <mergeCell ref="E3:H3"/>
    <mergeCell ref="I3:L3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P15" sqref="P1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3" customHeight="1">
      <c r="A5" s="118" t="s">
        <v>31</v>
      </c>
      <c r="B5" s="9">
        <v>2721</v>
      </c>
      <c r="C5" s="1">
        <v>228</v>
      </c>
      <c r="D5" s="15">
        <f aca="true" t="shared" si="0" ref="D5:D10">C5/B5*100</f>
        <v>8.379272326350605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1790</v>
      </c>
      <c r="O5" s="24"/>
      <c r="P5" s="15">
        <f aca="true" t="shared" si="4" ref="P5:P10">N5*0.18</f>
        <v>322.2</v>
      </c>
      <c r="Q5" s="12"/>
      <c r="R5" s="5"/>
      <c r="S5" s="24"/>
      <c r="T5" s="15"/>
      <c r="U5" s="29">
        <f aca="true" t="shared" si="5" ref="U5:U10">H5+L5+P5+T5</f>
        <v>322.2</v>
      </c>
      <c r="V5" s="20">
        <v>1646</v>
      </c>
      <c r="W5" s="37">
        <f aca="true" t="shared" si="6" ref="W5:W10">U5/V5*10</f>
        <v>1.9574726609963546</v>
      </c>
      <c r="X5" s="12"/>
      <c r="Y5" s="43">
        <v>11</v>
      </c>
    </row>
    <row r="6" spans="1:25" ht="63" customHeight="1">
      <c r="A6" s="119" t="s">
        <v>33</v>
      </c>
      <c r="B6" s="10">
        <v>3879</v>
      </c>
      <c r="C6" s="4">
        <v>940</v>
      </c>
      <c r="D6" s="15">
        <f t="shared" si="0"/>
        <v>24.233049755091518</v>
      </c>
      <c r="E6" s="13">
        <v>1430</v>
      </c>
      <c r="F6" s="3">
        <v>22</v>
      </c>
      <c r="G6" s="24"/>
      <c r="H6" s="15">
        <f t="shared" si="1"/>
        <v>9.9</v>
      </c>
      <c r="I6" s="13">
        <v>12025</v>
      </c>
      <c r="J6" s="3">
        <v>3970</v>
      </c>
      <c r="K6" s="32">
        <f t="shared" si="2"/>
        <v>33.014553014553016</v>
      </c>
      <c r="L6" s="15">
        <f t="shared" si="3"/>
        <v>1270.4</v>
      </c>
      <c r="M6" s="13">
        <v>8325</v>
      </c>
      <c r="N6" s="3">
        <v>1700</v>
      </c>
      <c r="O6" s="24"/>
      <c r="P6" s="15">
        <f t="shared" si="4"/>
        <v>306</v>
      </c>
      <c r="Q6" s="13"/>
      <c r="R6" s="3"/>
      <c r="S6" s="24"/>
      <c r="T6" s="15"/>
      <c r="U6" s="29">
        <f t="shared" si="5"/>
        <v>1586.3000000000002</v>
      </c>
      <c r="V6" s="19">
        <v>2000</v>
      </c>
      <c r="W6" s="37">
        <f t="shared" si="6"/>
        <v>7.9315000000000015</v>
      </c>
      <c r="X6" s="13"/>
      <c r="Y6" s="41"/>
    </row>
    <row r="7" spans="1:54" s="50" customFormat="1" ht="63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60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487</v>
      </c>
      <c r="D8" s="15">
        <f t="shared" si="0"/>
        <v>12.174999999999999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 t="shared" si="3"/>
        <v>381.12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381.12</v>
      </c>
      <c r="V8" s="19">
        <v>1961</v>
      </c>
      <c r="W8" s="37">
        <f t="shared" si="6"/>
        <v>1.9434982151963285</v>
      </c>
      <c r="X8" s="13"/>
      <c r="Y8" s="41">
        <v>294</v>
      </c>
    </row>
    <row r="9" spans="1:25" ht="30.75" customHeight="1" thickBot="1">
      <c r="A9" s="18" t="s">
        <v>16</v>
      </c>
      <c r="B9" s="62">
        <v>2500</v>
      </c>
      <c r="C9" s="6">
        <v>260</v>
      </c>
      <c r="D9" s="16">
        <f t="shared" si="0"/>
        <v>10.4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2040</v>
      </c>
      <c r="O9" s="25"/>
      <c r="P9" s="15">
        <f t="shared" si="4"/>
        <v>367.2</v>
      </c>
      <c r="Q9" s="14"/>
      <c r="R9" s="7"/>
      <c r="S9" s="25"/>
      <c r="T9" s="16"/>
      <c r="U9" s="30">
        <f t="shared" si="5"/>
        <v>367.2</v>
      </c>
      <c r="V9" s="21">
        <v>930</v>
      </c>
      <c r="W9" s="38">
        <f t="shared" si="6"/>
        <v>3.9483870967741934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1915</v>
      </c>
      <c r="D10" s="17">
        <f t="shared" si="0"/>
        <v>12.598684210526315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5161</v>
      </c>
      <c r="K10" s="34">
        <f t="shared" si="2"/>
        <v>14.039717083786723</v>
      </c>
      <c r="L10" s="17">
        <f t="shared" si="3"/>
        <v>1651.52</v>
      </c>
      <c r="M10" s="35">
        <f>+M5+M6+M7+M8+M9</f>
        <v>34670</v>
      </c>
      <c r="N10" s="8"/>
      <c r="O10" s="26"/>
      <c r="P10" s="17">
        <f t="shared" si="4"/>
        <v>0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1651.52</v>
      </c>
      <c r="V10" s="27">
        <f>+V5+V6+V7+V8+V9</f>
        <v>6537</v>
      </c>
      <c r="W10" s="39">
        <f t="shared" si="6"/>
        <v>2.526418846565703</v>
      </c>
      <c r="X10" s="11">
        <f>SUM(X5:X9)</f>
        <v>0</v>
      </c>
      <c r="Y10" s="40">
        <f>SUM(Y5:Y9)</f>
        <v>305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J18" sqref="J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68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2064</v>
      </c>
      <c r="D5" s="88">
        <f aca="true" t="shared" si="0" ref="D5:D10">C5/B5*100</f>
        <v>75.85446527012127</v>
      </c>
      <c r="E5" s="89">
        <v>1203</v>
      </c>
      <c r="F5" s="90">
        <v>1235</v>
      </c>
      <c r="G5" s="91">
        <f aca="true" t="shared" si="1" ref="G5:G10">F5/E5*100</f>
        <v>102.6600166251039</v>
      </c>
      <c r="H5" s="88">
        <f aca="true" t="shared" si="2" ref="H5:H10">F5*0.45</f>
        <v>555.75</v>
      </c>
      <c r="I5" s="89">
        <v>8955</v>
      </c>
      <c r="J5" s="90">
        <v>9725</v>
      </c>
      <c r="K5" s="91">
        <f aca="true" t="shared" si="3" ref="K5:K10">J5/I5*100</f>
        <v>108.59854829704076</v>
      </c>
      <c r="L5" s="88">
        <f aca="true" t="shared" si="4" ref="L5:L10">J5*0.32</f>
        <v>3112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97.44183056948194</v>
      </c>
      <c r="V5" s="93">
        <f>H5+L5+P5+T5</f>
        <v>4423.75</v>
      </c>
      <c r="W5" s="94">
        <v>1646</v>
      </c>
      <c r="X5" s="95">
        <f>V5/W5*10</f>
        <v>26.875759416767924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12362</v>
      </c>
      <c r="K6" s="91">
        <f t="shared" si="3"/>
        <v>102.80249480249479</v>
      </c>
      <c r="L6" s="88">
        <f t="shared" si="4"/>
        <v>3955.84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87.28650137741046</v>
      </c>
      <c r="V6" s="93">
        <f>H6+L6+P6+T6</f>
        <v>5561.71</v>
      </c>
      <c r="W6" s="99">
        <v>2000</v>
      </c>
      <c r="X6" s="95">
        <f>V6/W6*10</f>
        <v>27.808549999999997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428</v>
      </c>
      <c r="G8" s="91">
        <f t="shared" si="1"/>
        <v>85.6</v>
      </c>
      <c r="H8" s="88">
        <f t="shared" si="2"/>
        <v>192.6</v>
      </c>
      <c r="I8" s="97">
        <v>8780</v>
      </c>
      <c r="J8" s="98">
        <v>4492</v>
      </c>
      <c r="K8" s="91">
        <f t="shared" si="3"/>
        <v>51.16173120728929</v>
      </c>
      <c r="L8" s="88">
        <f t="shared" si="4"/>
        <v>1437.44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124</v>
      </c>
      <c r="S8" s="91">
        <f>R8/Q8*100</f>
        <v>41.333333333333336</v>
      </c>
      <c r="T8" s="88">
        <f>R8*0.85</f>
        <v>105.39999999999999</v>
      </c>
      <c r="U8" s="93">
        <f t="shared" si="7"/>
        <v>48.7304347826087</v>
      </c>
      <c r="V8" s="93">
        <f>H8+L8+P8+T8</f>
        <v>2592.78</v>
      </c>
      <c r="W8" s="99">
        <v>1961</v>
      </c>
      <c r="X8" s="95">
        <f>V8/W8*10</f>
        <v>13.221723610402856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2010</v>
      </c>
      <c r="D9" s="109">
        <f t="shared" si="0"/>
        <v>80.4</v>
      </c>
      <c r="E9" s="110">
        <v>1100</v>
      </c>
      <c r="F9" s="138">
        <v>425</v>
      </c>
      <c r="G9" s="112">
        <f t="shared" si="1"/>
        <v>38.63636363636363</v>
      </c>
      <c r="H9" s="88">
        <f t="shared" si="2"/>
        <v>191.25</v>
      </c>
      <c r="I9" s="110">
        <v>4000</v>
      </c>
      <c r="J9" s="138">
        <v>5077</v>
      </c>
      <c r="K9" s="112">
        <f t="shared" si="3"/>
        <v>126.925</v>
      </c>
      <c r="L9" s="109">
        <f t="shared" si="4"/>
        <v>1624.64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100.97142857142858</v>
      </c>
      <c r="V9" s="115">
        <f>H9+L9+P9+T9</f>
        <v>2733.8900000000003</v>
      </c>
      <c r="W9" s="116">
        <v>930</v>
      </c>
      <c r="X9" s="117">
        <f>V9/W9*10</f>
        <v>29.396666666666672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10022</v>
      </c>
      <c r="D10" s="131">
        <f t="shared" si="0"/>
        <v>65.93421052631578</v>
      </c>
      <c r="E10" s="156">
        <f>SUM(E5:E9)</f>
        <v>4733</v>
      </c>
      <c r="F10" s="130">
        <f>SUM(F5:F9)</f>
        <v>3849</v>
      </c>
      <c r="G10" s="132">
        <f t="shared" si="1"/>
        <v>81.32262835410945</v>
      </c>
      <c r="H10" s="132">
        <f t="shared" si="2"/>
        <v>1732.05</v>
      </c>
      <c r="I10" s="129">
        <f>SUM(I5:I9)</f>
        <v>36760</v>
      </c>
      <c r="J10" s="130">
        <f>SUM(J5:J9)</f>
        <v>31656</v>
      </c>
      <c r="K10" s="157">
        <f t="shared" si="3"/>
        <v>86.11534276387378</v>
      </c>
      <c r="L10" s="131">
        <f t="shared" si="4"/>
        <v>10129.92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124</v>
      </c>
      <c r="S10" s="132">
        <f>SUM(S8:S9)</f>
        <v>41.333333333333336</v>
      </c>
      <c r="T10" s="131">
        <f>R10*0.85</f>
        <v>105.39999999999999</v>
      </c>
      <c r="U10" s="134">
        <f t="shared" si="7"/>
        <v>76.92347932987197</v>
      </c>
      <c r="V10" s="139">
        <f>SUM(V5:V9)</f>
        <v>16141.39</v>
      </c>
      <c r="W10" s="158">
        <f>SUM(W5:W9)</f>
        <v>6537</v>
      </c>
      <c r="X10" s="137">
        <f>V10/W10*10</f>
        <v>24.692351231451735</v>
      </c>
      <c r="Y10" s="130">
        <f>SUM(Y5:Y9)</f>
        <v>458</v>
      </c>
      <c r="Z10" s="131">
        <f t="shared" si="8"/>
        <v>100.76</v>
      </c>
    </row>
    <row r="14" ht="12" customHeight="1"/>
  </sheetData>
  <mergeCells count="13"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L16" sqref="L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2117</v>
      </c>
      <c r="D5" s="88">
        <f aca="true" t="shared" si="0" ref="D5:D10">C5/B5*100</f>
        <v>77.80227857405364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10005</v>
      </c>
      <c r="K5" s="91">
        <f aca="true" t="shared" si="3" ref="K5:K10">J5/I5*100</f>
        <v>111.7252931323283</v>
      </c>
      <c r="L5" s="88">
        <f aca="true" t="shared" si="4" ref="L5:L10">J5*0.32</f>
        <v>3201.6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99.85216608818615</v>
      </c>
      <c r="V5" s="93">
        <f>H5+L5+P5+T5</f>
        <v>4556.1</v>
      </c>
      <c r="W5" s="94">
        <v>1646</v>
      </c>
      <c r="X5" s="95">
        <f>V5/W5*10</f>
        <v>27.679829890643987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12926</v>
      </c>
      <c r="K6" s="91">
        <f t="shared" si="3"/>
        <v>107.4927234927235</v>
      </c>
      <c r="L6" s="88">
        <f t="shared" si="4"/>
        <v>4136.32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89.87603305785123</v>
      </c>
      <c r="V6" s="93">
        <f>H6+L6+P6+T6</f>
        <v>5742.19</v>
      </c>
      <c r="W6" s="99">
        <v>2000</v>
      </c>
      <c r="X6" s="95">
        <f>V6/W6*10</f>
        <v>28.71095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4667</v>
      </c>
      <c r="K8" s="91">
        <f t="shared" si="3"/>
        <v>53.154897494305246</v>
      </c>
      <c r="L8" s="88">
        <f t="shared" si="4"/>
        <v>1493.44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143</v>
      </c>
      <c r="S8" s="91">
        <f>R8/Q8*100</f>
        <v>47.66666666666667</v>
      </c>
      <c r="T8" s="88">
        <f>R8*0.85</f>
        <v>121.55</v>
      </c>
      <c r="U8" s="93">
        <f t="shared" si="7"/>
        <v>49.99254658385093</v>
      </c>
      <c r="V8" s="93">
        <f>H8+L8+P8+T8</f>
        <v>2691.9300000000003</v>
      </c>
      <c r="W8" s="99">
        <v>1961</v>
      </c>
      <c r="X8" s="95">
        <f>V8/W8*10</f>
        <v>13.72733299337073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2010</v>
      </c>
      <c r="D9" s="109">
        <f t="shared" si="0"/>
        <v>80.4</v>
      </c>
      <c r="E9" s="110">
        <v>1100</v>
      </c>
      <c r="F9" s="138">
        <v>425</v>
      </c>
      <c r="G9" s="112">
        <f t="shared" si="1"/>
        <v>38.63636363636363</v>
      </c>
      <c r="H9" s="88">
        <f t="shared" si="2"/>
        <v>191.25</v>
      </c>
      <c r="I9" s="110">
        <v>4000</v>
      </c>
      <c r="J9" s="138">
        <v>5077</v>
      </c>
      <c r="K9" s="112">
        <f t="shared" si="3"/>
        <v>126.925</v>
      </c>
      <c r="L9" s="109">
        <f t="shared" si="4"/>
        <v>1624.64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100.97142857142858</v>
      </c>
      <c r="V9" s="115">
        <f>H9+L9+P9+T9</f>
        <v>2733.8900000000003</v>
      </c>
      <c r="W9" s="116">
        <v>930</v>
      </c>
      <c r="X9" s="117">
        <f>V9/W9*10</f>
        <v>29.396666666666672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10075</v>
      </c>
      <c r="D10" s="131">
        <f t="shared" si="0"/>
        <v>66.2828947368421</v>
      </c>
      <c r="E10" s="156">
        <f>SUM(E5:E9)</f>
        <v>4733</v>
      </c>
      <c r="F10" s="130">
        <f>SUM(F5:F9)</f>
        <v>4004</v>
      </c>
      <c r="G10" s="132">
        <f t="shared" si="1"/>
        <v>84.59750686668075</v>
      </c>
      <c r="H10" s="132">
        <f t="shared" si="2"/>
        <v>1801.8</v>
      </c>
      <c r="I10" s="129">
        <f>SUM(I5:I9)</f>
        <v>36760</v>
      </c>
      <c r="J10" s="130">
        <f>SUM(J5:J9)</f>
        <v>32675</v>
      </c>
      <c r="K10" s="157">
        <f t="shared" si="3"/>
        <v>88.88737758433079</v>
      </c>
      <c r="L10" s="131">
        <f t="shared" si="4"/>
        <v>10456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143</v>
      </c>
      <c r="S10" s="132">
        <f>SUM(S8:S9)</f>
        <v>47.66666666666667</v>
      </c>
      <c r="T10" s="131">
        <f>R10*0.85</f>
        <v>121.55</v>
      </c>
      <c r="U10" s="134">
        <f t="shared" si="7"/>
        <v>78.48371107594522</v>
      </c>
      <c r="V10" s="139">
        <f>SUM(V5:V9)</f>
        <v>16553.370000000003</v>
      </c>
      <c r="W10" s="158">
        <f>SUM(W5:W9)</f>
        <v>6537</v>
      </c>
      <c r="X10" s="137">
        <f>V10/W10*10</f>
        <v>25.32257916475448</v>
      </c>
      <c r="Y10" s="130">
        <f>SUM(Y5:Y9)</f>
        <v>458</v>
      </c>
      <c r="Z10" s="131">
        <f t="shared" si="8"/>
        <v>100.76</v>
      </c>
    </row>
    <row r="14" ht="12" customHeight="1"/>
  </sheetData>
  <mergeCells count="13"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L18" sqref="L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2129</v>
      </c>
      <c r="D5" s="88">
        <f aca="true" t="shared" si="0" ref="D5:D10">C5/B5*100</f>
        <v>78.24329290701948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10175</v>
      </c>
      <c r="K5" s="91">
        <f aca="true" t="shared" si="3" ref="K5:K10">J5/I5*100</f>
        <v>113.62367392518146</v>
      </c>
      <c r="L5" s="88">
        <f aca="true" t="shared" si="4" ref="L5:L10">J5*0.32</f>
        <v>3256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100.94485152333206</v>
      </c>
      <c r="V5" s="93">
        <f>H5+L5+P5+T5</f>
        <v>4610.5</v>
      </c>
      <c r="W5" s="94">
        <v>1646</v>
      </c>
      <c r="X5" s="95">
        <f>V5/W5*10</f>
        <v>28.01032806804374</v>
      </c>
      <c r="Y5" s="90"/>
      <c r="Z5" s="88">
        <f aca="true" t="shared" si="8" ref="Z5:Z10">Y5*0.22</f>
        <v>0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13263</v>
      </c>
      <c r="K6" s="91">
        <f t="shared" si="3"/>
        <v>110.29521829521829</v>
      </c>
      <c r="L6" s="88">
        <f t="shared" si="4"/>
        <v>4244.16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91.42332415059687</v>
      </c>
      <c r="V6" s="93">
        <f>H6+L6+P6+T6</f>
        <v>5850.03</v>
      </c>
      <c r="W6" s="99">
        <v>2000</v>
      </c>
      <c r="X6" s="95">
        <f>V6/W6*10</f>
        <v>29.250149999999998</v>
      </c>
      <c r="Y6" s="98">
        <v>291</v>
      </c>
      <c r="Z6" s="88">
        <f t="shared" si="8"/>
        <v>64.02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4864</v>
      </c>
      <c r="K8" s="91">
        <f t="shared" si="3"/>
        <v>55.39863325740318</v>
      </c>
      <c r="L8" s="88">
        <f t="shared" si="4"/>
        <v>1556.48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148</v>
      </c>
      <c r="S8" s="91">
        <f>R8/Q8*100</f>
        <v>49.333333333333336</v>
      </c>
      <c r="T8" s="88">
        <f>R8*0.85</f>
        <v>125.8</v>
      </c>
      <c r="U8" s="93">
        <f t="shared" si="7"/>
        <v>50.99627329192546</v>
      </c>
      <c r="V8" s="93">
        <f>H8+L8+P8+T8</f>
        <v>2759.2200000000003</v>
      </c>
      <c r="W8" s="99">
        <v>1961</v>
      </c>
      <c r="X8" s="95">
        <f>V8/W8*10</f>
        <v>14.07047424783274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2045</v>
      </c>
      <c r="D9" s="109">
        <f t="shared" si="0"/>
        <v>81.8</v>
      </c>
      <c r="E9" s="110">
        <v>1100</v>
      </c>
      <c r="F9" s="138">
        <v>461</v>
      </c>
      <c r="G9" s="112">
        <f t="shared" si="1"/>
        <v>41.90909090909091</v>
      </c>
      <c r="H9" s="88">
        <f t="shared" si="2"/>
        <v>207.45000000000002</v>
      </c>
      <c r="I9" s="110">
        <v>4000</v>
      </c>
      <c r="J9" s="138">
        <v>5347</v>
      </c>
      <c r="K9" s="112">
        <f t="shared" si="3"/>
        <v>133.675</v>
      </c>
      <c r="L9" s="109">
        <f t="shared" si="4"/>
        <v>1711.04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103.88571428571429</v>
      </c>
      <c r="V9" s="115">
        <f>H9+L9+P9+T9</f>
        <v>2836.49</v>
      </c>
      <c r="W9" s="116">
        <v>930</v>
      </c>
      <c r="X9" s="117">
        <f>V9/W9*10</f>
        <v>30.499892473118276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10122</v>
      </c>
      <c r="D10" s="131">
        <f t="shared" si="0"/>
        <v>66.59210526315789</v>
      </c>
      <c r="E10" s="156">
        <f>SUM(E5:E9)</f>
        <v>4733</v>
      </c>
      <c r="F10" s="130">
        <f>SUM(F5:F9)</f>
        <v>4040</v>
      </c>
      <c r="G10" s="132">
        <f t="shared" si="1"/>
        <v>85.35812381153602</v>
      </c>
      <c r="H10" s="132">
        <f t="shared" si="2"/>
        <v>1818</v>
      </c>
      <c r="I10" s="129">
        <f>SUM(I5:I9)</f>
        <v>36760</v>
      </c>
      <c r="J10" s="130">
        <f>SUM(J5:J9)</f>
        <v>33649</v>
      </c>
      <c r="K10" s="157">
        <f t="shared" si="3"/>
        <v>91.53699673558215</v>
      </c>
      <c r="L10" s="131">
        <f t="shared" si="4"/>
        <v>10767.68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148</v>
      </c>
      <c r="S10" s="132">
        <f>SUM(S8:S9)</f>
        <v>49.333333333333336</v>
      </c>
      <c r="T10" s="131">
        <f>R10*0.85</f>
        <v>125.8</v>
      </c>
      <c r="U10" s="134">
        <f t="shared" si="7"/>
        <v>79.81115049108719</v>
      </c>
      <c r="V10" s="139">
        <f>SUM(V5:V9)</f>
        <v>16885.5</v>
      </c>
      <c r="W10" s="158">
        <f>SUM(W5:W9)</f>
        <v>6537</v>
      </c>
      <c r="X10" s="137">
        <f>V10/W10*10</f>
        <v>25.830656264341442</v>
      </c>
      <c r="Y10" s="130">
        <f>SUM(Y5:Y9)</f>
        <v>458</v>
      </c>
      <c r="Z10" s="131">
        <f t="shared" si="8"/>
        <v>100.76</v>
      </c>
    </row>
    <row r="14" ht="12" customHeight="1"/>
  </sheetData>
  <mergeCells count="13"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K17" sqref="K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2154</v>
      </c>
      <c r="D5" s="88">
        <f aca="true" t="shared" si="0" ref="D5:D10">C5/B5*100</f>
        <v>79.16207276736495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10335</v>
      </c>
      <c r="K5" s="91">
        <f aca="true" t="shared" si="3" ref="K5:K10">J5/I5*100</f>
        <v>115.4103852596315</v>
      </c>
      <c r="L5" s="88">
        <f aca="true" t="shared" si="4" ref="L5:L10">J5*0.32</f>
        <v>3307.2000000000003</v>
      </c>
      <c r="M5" s="89">
        <v>5400</v>
      </c>
      <c r="N5" s="90">
        <v>4200</v>
      </c>
      <c r="O5" s="91">
        <f aca="true" t="shared" si="5" ref="O5:O10">N5/M5*100</f>
        <v>77.77777777777779</v>
      </c>
      <c r="P5" s="88">
        <f aca="true" t="shared" si="6" ref="P5:P10">N5*0.18</f>
        <v>756</v>
      </c>
      <c r="Q5" s="89"/>
      <c r="R5" s="90"/>
      <c r="S5" s="91"/>
      <c r="T5" s="88"/>
      <c r="U5" s="93">
        <f aca="true" t="shared" si="7" ref="U5:U10">(F5+J5+N5+R5)/(E5+I5+M5+Q5)*100</f>
        <v>101.97326134464583</v>
      </c>
      <c r="V5" s="93">
        <f>H5+L5+P5+T5</f>
        <v>4661.700000000001</v>
      </c>
      <c r="W5" s="94">
        <v>1646</v>
      </c>
      <c r="X5" s="95">
        <f>V5/W5*10</f>
        <v>28.321385176184695</v>
      </c>
      <c r="Y5" s="90">
        <v>70</v>
      </c>
      <c r="Z5" s="88">
        <f aca="true" t="shared" si="8" ref="Z5:Z10">Y5*0.22</f>
        <v>15.4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13573</v>
      </c>
      <c r="K6" s="91">
        <f t="shared" si="3"/>
        <v>112.87318087318087</v>
      </c>
      <c r="L6" s="88">
        <f t="shared" si="4"/>
        <v>4343.36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92.84664830119375</v>
      </c>
      <c r="V6" s="93">
        <f>H6+L6+P6+T6</f>
        <v>5949.23</v>
      </c>
      <c r="W6" s="99">
        <v>2000</v>
      </c>
      <c r="X6" s="95">
        <f>V6/W6*10</f>
        <v>29.746149999999997</v>
      </c>
      <c r="Y6" s="98">
        <v>535</v>
      </c>
      <c r="Z6" s="88">
        <f t="shared" si="8"/>
        <v>117.7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5097</v>
      </c>
      <c r="K8" s="91">
        <f t="shared" si="3"/>
        <v>58.052391799544424</v>
      </c>
      <c r="L8" s="88">
        <f t="shared" si="4"/>
        <v>1631.04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148</v>
      </c>
      <c r="S8" s="91">
        <f>R8/Q8*100</f>
        <v>49.333333333333336</v>
      </c>
      <c r="T8" s="88">
        <f>R8*0.85</f>
        <v>125.8</v>
      </c>
      <c r="U8" s="93">
        <f t="shared" si="7"/>
        <v>52.154037267080746</v>
      </c>
      <c r="V8" s="93">
        <f>H8+L8+P8+T8</f>
        <v>2833.7799999999997</v>
      </c>
      <c r="W8" s="99">
        <v>1961</v>
      </c>
      <c r="X8" s="95">
        <f>V8/W8*10</f>
        <v>14.450688424273327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2060</v>
      </c>
      <c r="D9" s="109">
        <f t="shared" si="0"/>
        <v>82.39999999999999</v>
      </c>
      <c r="E9" s="110">
        <v>1100</v>
      </c>
      <c r="F9" s="138">
        <v>469</v>
      </c>
      <c r="G9" s="112">
        <f t="shared" si="1"/>
        <v>42.63636363636364</v>
      </c>
      <c r="H9" s="88">
        <f t="shared" si="2"/>
        <v>211.05</v>
      </c>
      <c r="I9" s="110">
        <v>4000</v>
      </c>
      <c r="J9" s="138">
        <v>5552</v>
      </c>
      <c r="K9" s="112">
        <f t="shared" si="3"/>
        <v>138.79999999999998</v>
      </c>
      <c r="L9" s="109">
        <f t="shared" si="4"/>
        <v>1776.64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105.91428571428571</v>
      </c>
      <c r="V9" s="115">
        <f>H9+L9+P9+T9</f>
        <v>2905.69</v>
      </c>
      <c r="W9" s="116">
        <v>930</v>
      </c>
      <c r="X9" s="117">
        <f>V9/W9*10</f>
        <v>31.243978494623654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10162</v>
      </c>
      <c r="D10" s="131">
        <f t="shared" si="0"/>
        <v>66.85526315789474</v>
      </c>
      <c r="E10" s="156">
        <f>SUM(E5:E9)</f>
        <v>4733</v>
      </c>
      <c r="F10" s="130">
        <f>SUM(F5:F9)</f>
        <v>4048</v>
      </c>
      <c r="G10" s="132">
        <f t="shared" si="1"/>
        <v>85.52714979928164</v>
      </c>
      <c r="H10" s="132">
        <f t="shared" si="2"/>
        <v>1821.6000000000001</v>
      </c>
      <c r="I10" s="129">
        <f>SUM(I5:I9)</f>
        <v>36760</v>
      </c>
      <c r="J10" s="130">
        <f>SUM(J5:J9)</f>
        <v>34557</v>
      </c>
      <c r="K10" s="157">
        <f t="shared" si="3"/>
        <v>94.00707290533188</v>
      </c>
      <c r="L10" s="131">
        <f t="shared" si="4"/>
        <v>11058.24</v>
      </c>
      <c r="M10" s="155">
        <f>SUM(M5:M9)</f>
        <v>34670</v>
      </c>
      <c r="N10" s="130">
        <f>SUM(N5:N9)</f>
        <v>23189</v>
      </c>
      <c r="O10" s="132">
        <f t="shared" si="5"/>
        <v>66.8849149120277</v>
      </c>
      <c r="P10" s="131">
        <f t="shared" si="6"/>
        <v>4174.0199999999995</v>
      </c>
      <c r="Q10" s="129">
        <f>SUM(Q5:Q9)</f>
        <v>300</v>
      </c>
      <c r="R10" s="159">
        <f>SUM(R8:R9)</f>
        <v>148</v>
      </c>
      <c r="S10" s="132">
        <f>SUM(S8:S9)</f>
        <v>49.333333333333336</v>
      </c>
      <c r="T10" s="131">
        <f>R10*0.85</f>
        <v>125.8</v>
      </c>
      <c r="U10" s="134">
        <f t="shared" si="7"/>
        <v>81.00911551992466</v>
      </c>
      <c r="V10" s="139">
        <f>SUM(V5:V9)</f>
        <v>17179.66</v>
      </c>
      <c r="W10" s="158">
        <f>SUM(W5:W9)</f>
        <v>6537</v>
      </c>
      <c r="X10" s="137">
        <f>V10/W10*10</f>
        <v>26.280648615572893</v>
      </c>
      <c r="Y10" s="130">
        <f>SUM(Y5:Y9)</f>
        <v>772</v>
      </c>
      <c r="Z10" s="131">
        <f t="shared" si="8"/>
        <v>169.84</v>
      </c>
    </row>
    <row r="14" ht="12" customHeight="1"/>
  </sheetData>
  <mergeCells count="13"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H17" sqref="H1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2186</v>
      </c>
      <c r="D5" s="88">
        <f aca="true" t="shared" si="0" ref="D5:D10">C5/B5*100</f>
        <v>80.33811098860713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10395</v>
      </c>
      <c r="K5" s="91">
        <f aca="true" t="shared" si="3" ref="K5:K10">J5/I5*100</f>
        <v>116.08040201005025</v>
      </c>
      <c r="L5" s="88">
        <f aca="true" t="shared" si="4" ref="L5:L10">J5*0.32</f>
        <v>3326.4</v>
      </c>
      <c r="M5" s="89">
        <v>5400</v>
      </c>
      <c r="N5" s="90">
        <v>4390</v>
      </c>
      <c r="O5" s="91">
        <f aca="true" t="shared" si="5" ref="O5:O10">N5/M5*100</f>
        <v>81.2962962962963</v>
      </c>
      <c r="P5" s="88">
        <f aca="true" t="shared" si="6" ref="P5:P10">N5*0.18</f>
        <v>790.1999999999999</v>
      </c>
      <c r="Q5" s="89"/>
      <c r="R5" s="90"/>
      <c r="S5" s="91"/>
      <c r="T5" s="88"/>
      <c r="U5" s="93">
        <f aca="true" t="shared" si="7" ref="U5:U10">(F5+J5+N5+R5)/(E5+I5+M5+Q5)*100</f>
        <v>103.58015169044864</v>
      </c>
      <c r="V5" s="93">
        <f>H5+L5+P5+T5</f>
        <v>4715.1</v>
      </c>
      <c r="W5" s="94">
        <v>1646</v>
      </c>
      <c r="X5" s="95">
        <f>V5/W5*10</f>
        <v>28.645808019441073</v>
      </c>
      <c r="Y5" s="90">
        <v>100</v>
      </c>
      <c r="Z5" s="88">
        <f aca="true" t="shared" si="8" ref="Z5:Z10">Y5*0.22</f>
        <v>22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13826</v>
      </c>
      <c r="K6" s="91">
        <f t="shared" si="3"/>
        <v>114.97713097713098</v>
      </c>
      <c r="L6" s="88">
        <f t="shared" si="4"/>
        <v>4424.32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94.00826446280992</v>
      </c>
      <c r="V6" s="93">
        <f>H6+L6+P6+T6</f>
        <v>6030.19</v>
      </c>
      <c r="W6" s="99">
        <v>2000</v>
      </c>
      <c r="X6" s="95">
        <f>V6/W6*10</f>
        <v>30.150949999999995</v>
      </c>
      <c r="Y6" s="98">
        <v>535</v>
      </c>
      <c r="Z6" s="88">
        <f t="shared" si="8"/>
        <v>117.7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5343</v>
      </c>
      <c r="K8" s="91">
        <f t="shared" si="3"/>
        <v>60.854214123006834</v>
      </c>
      <c r="L8" s="88">
        <f t="shared" si="4"/>
        <v>1709.76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153</v>
      </c>
      <c r="S8" s="91">
        <f>R8/Q8*100</f>
        <v>51</v>
      </c>
      <c r="T8" s="88">
        <f>R8*0.85</f>
        <v>130.04999999999998</v>
      </c>
      <c r="U8" s="93">
        <f t="shared" si="7"/>
        <v>53.40124223602485</v>
      </c>
      <c r="V8" s="93">
        <f>H8+L8+P8+T8</f>
        <v>2916.75</v>
      </c>
      <c r="W8" s="99">
        <v>1961</v>
      </c>
      <c r="X8" s="95">
        <f>V8/W8*10</f>
        <v>14.873788883222845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2110</v>
      </c>
      <c r="D9" s="109">
        <f t="shared" si="0"/>
        <v>84.39999999999999</v>
      </c>
      <c r="E9" s="110">
        <v>1100</v>
      </c>
      <c r="F9" s="138">
        <v>487</v>
      </c>
      <c r="G9" s="112">
        <f t="shared" si="1"/>
        <v>44.27272727272727</v>
      </c>
      <c r="H9" s="88">
        <f t="shared" si="2"/>
        <v>219.15</v>
      </c>
      <c r="I9" s="110">
        <v>4000</v>
      </c>
      <c r="J9" s="138">
        <v>5752</v>
      </c>
      <c r="K9" s="112">
        <f t="shared" si="3"/>
        <v>143.79999999999998</v>
      </c>
      <c r="L9" s="109">
        <f t="shared" si="4"/>
        <v>1840.64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107.99047619047619</v>
      </c>
      <c r="V9" s="115">
        <f>H9+L9+P9+T9</f>
        <v>2977.79</v>
      </c>
      <c r="W9" s="116">
        <v>930</v>
      </c>
      <c r="X9" s="117">
        <f>V9/W9*10</f>
        <v>32.019247311827954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10244</v>
      </c>
      <c r="D10" s="131">
        <f t="shared" si="0"/>
        <v>67.39473684210526</v>
      </c>
      <c r="E10" s="156">
        <f>SUM(E5:E9)</f>
        <v>4733</v>
      </c>
      <c r="F10" s="130">
        <f>SUM(F5:F9)</f>
        <v>4066</v>
      </c>
      <c r="G10" s="132">
        <f t="shared" si="1"/>
        <v>85.90745827170927</v>
      </c>
      <c r="H10" s="132">
        <f t="shared" si="2"/>
        <v>1829.7</v>
      </c>
      <c r="I10" s="129">
        <f>SUM(I5:I9)</f>
        <v>36760</v>
      </c>
      <c r="J10" s="130">
        <f>SUM(J5:J9)</f>
        <v>35316</v>
      </c>
      <c r="K10" s="157">
        <f t="shared" si="3"/>
        <v>96.07181719260065</v>
      </c>
      <c r="L10" s="131">
        <f t="shared" si="4"/>
        <v>11301.12</v>
      </c>
      <c r="M10" s="155">
        <f>SUM(M5:M9)</f>
        <v>34670</v>
      </c>
      <c r="N10" s="130">
        <f>SUM(N5:N9)</f>
        <v>23379</v>
      </c>
      <c r="O10" s="132">
        <f t="shared" si="5"/>
        <v>67.43293914046727</v>
      </c>
      <c r="P10" s="131">
        <f t="shared" si="6"/>
        <v>4208.22</v>
      </c>
      <c r="Q10" s="129">
        <f>SUM(Q5:Q9)</f>
        <v>300</v>
      </c>
      <c r="R10" s="159">
        <f>SUM(R8:R9)</f>
        <v>153</v>
      </c>
      <c r="S10" s="132">
        <f>SUM(S8:S9)</f>
        <v>51</v>
      </c>
      <c r="T10" s="131">
        <f>R10*0.85</f>
        <v>130.04999999999998</v>
      </c>
      <c r="U10" s="134">
        <f t="shared" si="7"/>
        <v>82.28031858545964</v>
      </c>
      <c r="V10" s="139">
        <f>SUM(V5:V9)</f>
        <v>17469.09</v>
      </c>
      <c r="W10" s="158">
        <f>SUM(W5:W9)</f>
        <v>6537</v>
      </c>
      <c r="X10" s="137">
        <f>V10/W10*10</f>
        <v>26.72340523175769</v>
      </c>
      <c r="Y10" s="130">
        <f>SUM(Y5:Y9)</f>
        <v>802</v>
      </c>
      <c r="Z10" s="131">
        <f t="shared" si="8"/>
        <v>176.44</v>
      </c>
    </row>
    <row r="14" ht="12" customHeight="1"/>
  </sheetData>
  <mergeCells count="13"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  <ignoredErrors>
    <ignoredError sqref="X10 D10" formula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AC6" sqref="AC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2186</v>
      </c>
      <c r="D5" s="88">
        <f aca="true" t="shared" si="0" ref="D5:D10">C5/B5*100</f>
        <v>80.33811098860713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10395</v>
      </c>
      <c r="K5" s="91">
        <f aca="true" t="shared" si="3" ref="K5:K10">J5/I5*100</f>
        <v>116.08040201005025</v>
      </c>
      <c r="L5" s="88">
        <f aca="true" t="shared" si="4" ref="L5:L10">J5*0.32</f>
        <v>3326.4</v>
      </c>
      <c r="M5" s="89">
        <v>5400</v>
      </c>
      <c r="N5" s="90">
        <v>4390</v>
      </c>
      <c r="O5" s="91">
        <f aca="true" t="shared" si="5" ref="O5:O10">N5/M5*100</f>
        <v>81.2962962962963</v>
      </c>
      <c r="P5" s="88">
        <f aca="true" t="shared" si="6" ref="P5:P10">N5*0.18</f>
        <v>790.1999999999999</v>
      </c>
      <c r="Q5" s="89"/>
      <c r="R5" s="90"/>
      <c r="S5" s="91"/>
      <c r="T5" s="88"/>
      <c r="U5" s="93">
        <f aca="true" t="shared" si="7" ref="U5:U10">(F5+J5+N5+R5)/(E5+I5+M5+Q5)*100</f>
        <v>103.58015169044864</v>
      </c>
      <c r="V5" s="93">
        <f>H5+L5+P5+T5</f>
        <v>4715.1</v>
      </c>
      <c r="W5" s="94">
        <v>1646</v>
      </c>
      <c r="X5" s="95">
        <f>V5/W5*10</f>
        <v>28.645808019441073</v>
      </c>
      <c r="Y5" s="90">
        <v>100</v>
      </c>
      <c r="Z5" s="88">
        <f aca="true" t="shared" si="8" ref="Z5:Z10">Y5*0.22</f>
        <v>22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13826</v>
      </c>
      <c r="K6" s="91">
        <f t="shared" si="3"/>
        <v>114.97713097713098</v>
      </c>
      <c r="L6" s="88">
        <f t="shared" si="4"/>
        <v>4424.32</v>
      </c>
      <c r="M6" s="97">
        <v>8325</v>
      </c>
      <c r="N6" s="98">
        <v>5134</v>
      </c>
      <c r="O6" s="91">
        <f t="shared" si="5"/>
        <v>61.669669669669666</v>
      </c>
      <c r="P6" s="88">
        <f t="shared" si="6"/>
        <v>924.12</v>
      </c>
      <c r="Q6" s="97"/>
      <c r="R6" s="98"/>
      <c r="S6" s="91"/>
      <c r="T6" s="88"/>
      <c r="U6" s="93">
        <f t="shared" si="7"/>
        <v>94.00826446280992</v>
      </c>
      <c r="V6" s="93">
        <f>H6+L6+P6+T6</f>
        <v>6030.19</v>
      </c>
      <c r="W6" s="99">
        <v>2000</v>
      </c>
      <c r="X6" s="95">
        <f>V6/W6*10</f>
        <v>30.150949999999995</v>
      </c>
      <c r="Y6" s="98">
        <v>535</v>
      </c>
      <c r="Z6" s="88">
        <f t="shared" si="8"/>
        <v>117.7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5522</v>
      </c>
      <c r="K8" s="91">
        <f t="shared" si="3"/>
        <v>62.89293849658314</v>
      </c>
      <c r="L8" s="88">
        <f t="shared" si="4"/>
        <v>1767.04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161</v>
      </c>
      <c r="S8" s="91">
        <f>R8/Q8*100</f>
        <v>53.666666666666664</v>
      </c>
      <c r="T8" s="88">
        <f>R8*0.85</f>
        <v>136.85</v>
      </c>
      <c r="U8" s="93">
        <f t="shared" si="7"/>
        <v>54.33043478260869</v>
      </c>
      <c r="V8" s="93">
        <f>H8+L8+P8+T8</f>
        <v>2980.8299999999995</v>
      </c>
      <c r="W8" s="99">
        <v>1961</v>
      </c>
      <c r="X8" s="95">
        <f>V8/W8*10</f>
        <v>15.200560938296785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2160</v>
      </c>
      <c r="D9" s="109">
        <f t="shared" si="0"/>
        <v>86.4</v>
      </c>
      <c r="E9" s="110">
        <v>1100</v>
      </c>
      <c r="F9" s="138">
        <v>511</v>
      </c>
      <c r="G9" s="112">
        <f t="shared" si="1"/>
        <v>46.45454545454545</v>
      </c>
      <c r="H9" s="88">
        <f t="shared" si="2"/>
        <v>229.95000000000002</v>
      </c>
      <c r="I9" s="110">
        <v>4000</v>
      </c>
      <c r="J9" s="138">
        <v>5947</v>
      </c>
      <c r="K9" s="112">
        <f t="shared" si="3"/>
        <v>148.675</v>
      </c>
      <c r="L9" s="109">
        <f t="shared" si="4"/>
        <v>1903.04</v>
      </c>
      <c r="M9" s="110">
        <v>5400</v>
      </c>
      <c r="N9" s="113">
        <v>5100</v>
      </c>
      <c r="O9" s="112">
        <f t="shared" si="5"/>
        <v>94.44444444444444</v>
      </c>
      <c r="P9" s="88">
        <f t="shared" si="6"/>
        <v>918</v>
      </c>
      <c r="Q9" s="110"/>
      <c r="R9" s="113"/>
      <c r="S9" s="112"/>
      <c r="T9" s="109"/>
      <c r="U9" s="115">
        <f t="shared" si="7"/>
        <v>110.07619047619048</v>
      </c>
      <c r="V9" s="115">
        <f>H9+L9+P9+T9</f>
        <v>3050.99</v>
      </c>
      <c r="W9" s="116">
        <v>930</v>
      </c>
      <c r="X9" s="117">
        <f>V9/W9*10</f>
        <v>32.806344086021504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10294</v>
      </c>
      <c r="D10" s="131">
        <f t="shared" si="0"/>
        <v>67.72368421052632</v>
      </c>
      <c r="E10" s="156">
        <f>SUM(E5:E9)</f>
        <v>4733</v>
      </c>
      <c r="F10" s="130">
        <f>SUM(F5:F9)</f>
        <v>4090</v>
      </c>
      <c r="G10" s="132">
        <f t="shared" si="1"/>
        <v>86.41453623494613</v>
      </c>
      <c r="H10" s="132">
        <f t="shared" si="2"/>
        <v>1840.5</v>
      </c>
      <c r="I10" s="129">
        <f>SUM(I5:I9)</f>
        <v>36760</v>
      </c>
      <c r="J10" s="130">
        <f>SUM(J5:J9)</f>
        <v>35690</v>
      </c>
      <c r="K10" s="157">
        <f t="shared" si="3"/>
        <v>97.0892274211099</v>
      </c>
      <c r="L10" s="131">
        <f t="shared" si="4"/>
        <v>11420.800000000001</v>
      </c>
      <c r="M10" s="155">
        <f>SUM(M5:M9)</f>
        <v>34670</v>
      </c>
      <c r="N10" s="130">
        <f>SUM(N5:N9)</f>
        <v>23379</v>
      </c>
      <c r="O10" s="132">
        <f t="shared" si="5"/>
        <v>67.43293914046727</v>
      </c>
      <c r="P10" s="131">
        <f t="shared" si="6"/>
        <v>4208.22</v>
      </c>
      <c r="Q10" s="129">
        <f>SUM(Q5:Q9)</f>
        <v>300</v>
      </c>
      <c r="R10" s="159">
        <f>SUM(R8:R9)</f>
        <v>161</v>
      </c>
      <c r="S10" s="132">
        <f>SUM(S8:S9)</f>
        <v>53.666666666666664</v>
      </c>
      <c r="T10" s="131">
        <f>R10*0.85</f>
        <v>136.85</v>
      </c>
      <c r="U10" s="134">
        <f t="shared" si="7"/>
        <v>82.81129435151642</v>
      </c>
      <c r="V10" s="139">
        <f>SUM(V5:V9)</f>
        <v>17606.370000000003</v>
      </c>
      <c r="W10" s="158">
        <f>SUM(W5:W9)</f>
        <v>6537</v>
      </c>
      <c r="X10" s="137">
        <f>V10/W10*10</f>
        <v>26.93340982101882</v>
      </c>
      <c r="Y10" s="130">
        <f>SUM(Y5:Y9)</f>
        <v>802</v>
      </c>
      <c r="Z10" s="131">
        <f t="shared" si="8"/>
        <v>176.44</v>
      </c>
    </row>
    <row r="14" ht="12" customHeight="1"/>
  </sheetData>
  <mergeCells count="13"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O18" sqref="O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2175</v>
      </c>
      <c r="D5" s="88">
        <f aca="true" t="shared" si="0" ref="D5:D10">C5/B5*100</f>
        <v>79.93384785005513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10395</v>
      </c>
      <c r="K5" s="91">
        <f aca="true" t="shared" si="3" ref="K5:K10">J5/I5*100</f>
        <v>116.08040201005025</v>
      </c>
      <c r="L5" s="88">
        <f aca="true" t="shared" si="4" ref="L5:L10">J5*0.32</f>
        <v>3326.4</v>
      </c>
      <c r="M5" s="89">
        <v>5400</v>
      </c>
      <c r="N5" s="90">
        <v>5170</v>
      </c>
      <c r="O5" s="91">
        <f aca="true" t="shared" si="5" ref="O5:O10">N5/M5*100</f>
        <v>95.74074074074073</v>
      </c>
      <c r="P5" s="88">
        <f aca="true" t="shared" si="6" ref="P5:P10">N5*0.18</f>
        <v>930.5999999999999</v>
      </c>
      <c r="Q5" s="89"/>
      <c r="R5" s="90"/>
      <c r="S5" s="91"/>
      <c r="T5" s="88"/>
      <c r="U5" s="93">
        <f aca="true" t="shared" si="7" ref="U5:U10">(F5+J5+N5+R5)/(E5+I5+M5+Q5)*100</f>
        <v>108.59364956935337</v>
      </c>
      <c r="V5" s="93">
        <f>H5+L5+P5+T5</f>
        <v>4855.5</v>
      </c>
      <c r="W5" s="94">
        <v>1646</v>
      </c>
      <c r="X5" s="95">
        <f>V5/W5*10</f>
        <v>29.498784933171326</v>
      </c>
      <c r="Y5" s="90">
        <v>208</v>
      </c>
      <c r="Z5" s="88">
        <f aca="true" t="shared" si="8" ref="Z5:Z10">Y5*0.22</f>
        <v>45.76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14636</v>
      </c>
      <c r="K6" s="91">
        <f t="shared" si="3"/>
        <v>121.71309771309771</v>
      </c>
      <c r="L6" s="88">
        <f t="shared" si="4"/>
        <v>4683.52</v>
      </c>
      <c r="M6" s="97">
        <v>8325</v>
      </c>
      <c r="N6" s="98">
        <v>4600</v>
      </c>
      <c r="O6" s="91">
        <f t="shared" si="5"/>
        <v>55.25525525525525</v>
      </c>
      <c r="P6" s="88">
        <f t="shared" si="6"/>
        <v>828</v>
      </c>
      <c r="Q6" s="97"/>
      <c r="R6" s="98"/>
      <c r="S6" s="91"/>
      <c r="T6" s="88"/>
      <c r="U6" s="93">
        <f t="shared" si="7"/>
        <v>95.27548209366391</v>
      </c>
      <c r="V6" s="93">
        <f>H6+L6+P6+T6</f>
        <v>6193.27</v>
      </c>
      <c r="W6" s="99">
        <v>2000</v>
      </c>
      <c r="X6" s="95">
        <f>V6/W6*10</f>
        <v>30.96635</v>
      </c>
      <c r="Y6" s="98">
        <v>535</v>
      </c>
      <c r="Z6" s="88">
        <f t="shared" si="8"/>
        <v>117.7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1975</v>
      </c>
      <c r="D8" s="88">
        <f t="shared" si="0"/>
        <v>49.375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5522</v>
      </c>
      <c r="K8" s="91">
        <f t="shared" si="3"/>
        <v>62.89293849658314</v>
      </c>
      <c r="L8" s="88">
        <f t="shared" si="4"/>
        <v>1767.04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177</v>
      </c>
      <c r="S8" s="91">
        <f>R8/Q8*100</f>
        <v>59</v>
      </c>
      <c r="T8" s="88">
        <f>R8*0.85</f>
        <v>150.45</v>
      </c>
      <c r="U8" s="93">
        <f t="shared" si="7"/>
        <v>54.409937888198755</v>
      </c>
      <c r="V8" s="93">
        <f>H8+L8+P8+T8</f>
        <v>2994.4299999999994</v>
      </c>
      <c r="W8" s="99">
        <v>1961</v>
      </c>
      <c r="X8" s="95">
        <f>V8/W8*10</f>
        <v>15.269913309535948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2300</v>
      </c>
      <c r="D9" s="109">
        <f t="shared" si="0"/>
        <v>92</v>
      </c>
      <c r="E9" s="110">
        <v>1100</v>
      </c>
      <c r="F9" s="138">
        <v>600</v>
      </c>
      <c r="G9" s="112">
        <f t="shared" si="1"/>
        <v>54.54545454545454</v>
      </c>
      <c r="H9" s="88">
        <f t="shared" si="2"/>
        <v>270</v>
      </c>
      <c r="I9" s="110">
        <v>4000</v>
      </c>
      <c r="J9" s="138">
        <v>6214</v>
      </c>
      <c r="K9" s="112">
        <f t="shared" si="3"/>
        <v>155.35000000000002</v>
      </c>
      <c r="L9" s="109">
        <f t="shared" si="4"/>
        <v>1988.48</v>
      </c>
      <c r="M9" s="110">
        <v>5400</v>
      </c>
      <c r="N9" s="113">
        <v>5206</v>
      </c>
      <c r="O9" s="112">
        <f t="shared" si="5"/>
        <v>96.4074074074074</v>
      </c>
      <c r="P9" s="88">
        <f t="shared" si="6"/>
        <v>937.0799999999999</v>
      </c>
      <c r="Q9" s="110"/>
      <c r="R9" s="113"/>
      <c r="S9" s="112"/>
      <c r="T9" s="109"/>
      <c r="U9" s="115">
        <f t="shared" si="7"/>
        <v>114.47619047619048</v>
      </c>
      <c r="V9" s="115">
        <f>H9+L9+P9+T9</f>
        <v>3195.56</v>
      </c>
      <c r="W9" s="116">
        <v>930</v>
      </c>
      <c r="X9" s="117">
        <f>V9/W9*10</f>
        <v>34.36086021505376</v>
      </c>
      <c r="Y9" s="113">
        <v>117</v>
      </c>
      <c r="Z9" s="109">
        <f t="shared" si="8"/>
        <v>25.74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10423</v>
      </c>
      <c r="D10" s="131">
        <f t="shared" si="0"/>
        <v>68.57236842105263</v>
      </c>
      <c r="E10" s="156">
        <f>SUM(E5:E9)</f>
        <v>4733</v>
      </c>
      <c r="F10" s="130">
        <f>SUM(F5:F9)</f>
        <v>4179</v>
      </c>
      <c r="G10" s="132">
        <f t="shared" si="1"/>
        <v>88.2949503486161</v>
      </c>
      <c r="H10" s="132">
        <f t="shared" si="2"/>
        <v>1880.55</v>
      </c>
      <c r="I10" s="129">
        <f>SUM(I5:I9)</f>
        <v>36760</v>
      </c>
      <c r="J10" s="130">
        <f>SUM(J5:J9)</f>
        <v>36767</v>
      </c>
      <c r="K10" s="157">
        <f t="shared" si="3"/>
        <v>100.01904243743198</v>
      </c>
      <c r="L10" s="131">
        <f t="shared" si="4"/>
        <v>11765.44</v>
      </c>
      <c r="M10" s="155">
        <f>SUM(M5:M9)</f>
        <v>34670</v>
      </c>
      <c r="N10" s="130">
        <f>SUM(N5:N9)</f>
        <v>23731</v>
      </c>
      <c r="O10" s="132">
        <f t="shared" si="5"/>
        <v>68.44822613210269</v>
      </c>
      <c r="P10" s="131">
        <f t="shared" si="6"/>
        <v>4271.58</v>
      </c>
      <c r="Q10" s="129">
        <f>SUM(Q5:Q9)</f>
        <v>300</v>
      </c>
      <c r="R10" s="159">
        <f>SUM(R8:R9)</f>
        <v>177</v>
      </c>
      <c r="S10" s="132">
        <f>SUM(S8:S9)</f>
        <v>59</v>
      </c>
      <c r="T10" s="131">
        <f>R10*0.85</f>
        <v>150.45</v>
      </c>
      <c r="U10" s="134">
        <f t="shared" si="7"/>
        <v>84.81749342819403</v>
      </c>
      <c r="V10" s="139">
        <f>SUM(V5:V9)</f>
        <v>18068.02</v>
      </c>
      <c r="W10" s="158">
        <f>SUM(W5:W9)</f>
        <v>6537</v>
      </c>
      <c r="X10" s="137">
        <f>V10/W10*10</f>
        <v>27.639620621080006</v>
      </c>
      <c r="Y10" s="130">
        <f>SUM(Y5:Y9)</f>
        <v>910</v>
      </c>
      <c r="Z10" s="131">
        <f t="shared" si="8"/>
        <v>200.2</v>
      </c>
    </row>
    <row r="14" ht="12" customHeight="1"/>
  </sheetData>
  <mergeCells count="13"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H15" sqref="H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2255</v>
      </c>
      <c r="D5" s="88">
        <f aca="true" t="shared" si="0" ref="D5:D10">C5/B5*100</f>
        <v>82.8739434031606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10395</v>
      </c>
      <c r="K5" s="91">
        <f aca="true" t="shared" si="3" ref="K5:K10">J5/I5*100</f>
        <v>116.08040201005025</v>
      </c>
      <c r="L5" s="88">
        <f aca="true" t="shared" si="4" ref="L5:L10">J5*0.32</f>
        <v>3326.4</v>
      </c>
      <c r="M5" s="89">
        <v>5400</v>
      </c>
      <c r="N5" s="90">
        <v>5240</v>
      </c>
      <c r="O5" s="91">
        <f aca="true" t="shared" si="5" ref="O5:O10">N5/M5*100</f>
        <v>97.03703703703704</v>
      </c>
      <c r="P5" s="88">
        <f aca="true" t="shared" si="6" ref="P5:P10">N5*0.18</f>
        <v>943.1999999999999</v>
      </c>
      <c r="Q5" s="89"/>
      <c r="R5" s="90"/>
      <c r="S5" s="91"/>
      <c r="T5" s="88"/>
      <c r="U5" s="93">
        <f aca="true" t="shared" si="7" ref="U5:U10">(F5+J5+N5+R5)/(E5+I5+M5+Q5)*100</f>
        <v>109.04357886617817</v>
      </c>
      <c r="V5" s="93">
        <f>H5+L5+P5+T5</f>
        <v>4868.1</v>
      </c>
      <c r="W5" s="94">
        <v>1646</v>
      </c>
      <c r="X5" s="95">
        <f>V5/W5*10</f>
        <v>29.575334143377887</v>
      </c>
      <c r="Y5" s="90">
        <v>208</v>
      </c>
      <c r="Z5" s="88">
        <f aca="true" t="shared" si="8" ref="Z5:Z10">Y5*0.22</f>
        <v>45.76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14636</v>
      </c>
      <c r="K6" s="91">
        <f t="shared" si="3"/>
        <v>121.71309771309771</v>
      </c>
      <c r="L6" s="88">
        <f t="shared" si="4"/>
        <v>4683.52</v>
      </c>
      <c r="M6" s="97">
        <v>8325</v>
      </c>
      <c r="N6" s="98">
        <v>4600</v>
      </c>
      <c r="O6" s="91">
        <f t="shared" si="5"/>
        <v>55.25525525525525</v>
      </c>
      <c r="P6" s="88">
        <f t="shared" si="6"/>
        <v>828</v>
      </c>
      <c r="Q6" s="97"/>
      <c r="R6" s="98"/>
      <c r="S6" s="91"/>
      <c r="T6" s="88"/>
      <c r="U6" s="93">
        <f t="shared" si="7"/>
        <v>95.27548209366391</v>
      </c>
      <c r="V6" s="93">
        <f>H6+L6+P6+T6</f>
        <v>6193.27</v>
      </c>
      <c r="W6" s="99">
        <v>2000</v>
      </c>
      <c r="X6" s="95">
        <f>V6/W6*10</f>
        <v>30.96635</v>
      </c>
      <c r="Y6" s="98">
        <v>680</v>
      </c>
      <c r="Z6" s="88">
        <f t="shared" si="8"/>
        <v>149.6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2146</v>
      </c>
      <c r="D8" s="88">
        <f t="shared" si="0"/>
        <v>53.65</v>
      </c>
      <c r="E8" s="97">
        <v>500</v>
      </c>
      <c r="F8" s="98">
        <v>488</v>
      </c>
      <c r="G8" s="91">
        <f t="shared" si="1"/>
        <v>97.6</v>
      </c>
      <c r="H8" s="88">
        <f t="shared" si="2"/>
        <v>219.6</v>
      </c>
      <c r="I8" s="97">
        <v>8780</v>
      </c>
      <c r="J8" s="98">
        <v>6163</v>
      </c>
      <c r="K8" s="91">
        <f t="shared" si="3"/>
        <v>70.19362186788155</v>
      </c>
      <c r="L8" s="88">
        <f t="shared" si="4"/>
        <v>1972.16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180</v>
      </c>
      <c r="S8" s="91">
        <f>R8/Q8*100</f>
        <v>60</v>
      </c>
      <c r="T8" s="88">
        <f>R8*0.85</f>
        <v>153</v>
      </c>
      <c r="U8" s="93">
        <f t="shared" si="7"/>
        <v>57.60993788819876</v>
      </c>
      <c r="V8" s="93">
        <f>H8+L8+P8+T8</f>
        <v>3202.1000000000004</v>
      </c>
      <c r="W8" s="99">
        <v>1961</v>
      </c>
      <c r="X8" s="95">
        <f>V8/W8*10</f>
        <v>16.328913819479858</v>
      </c>
      <c r="Y8" s="98">
        <v>50</v>
      </c>
      <c r="Z8" s="88">
        <f t="shared" si="8"/>
        <v>11</v>
      </c>
    </row>
    <row r="9" spans="1:26" s="123" customFormat="1" ht="39" customHeight="1" thickBot="1">
      <c r="A9" s="121" t="s">
        <v>46</v>
      </c>
      <c r="B9" s="127">
        <v>2500</v>
      </c>
      <c r="C9" s="108">
        <v>2345</v>
      </c>
      <c r="D9" s="109">
        <f t="shared" si="0"/>
        <v>93.8</v>
      </c>
      <c r="E9" s="110">
        <v>1100</v>
      </c>
      <c r="F9" s="138">
        <v>630</v>
      </c>
      <c r="G9" s="112">
        <f t="shared" si="1"/>
        <v>57.27272727272727</v>
      </c>
      <c r="H9" s="88">
        <f t="shared" si="2"/>
        <v>283.5</v>
      </c>
      <c r="I9" s="110">
        <v>4000</v>
      </c>
      <c r="J9" s="138">
        <v>6214</v>
      </c>
      <c r="K9" s="112">
        <f t="shared" si="3"/>
        <v>155.35000000000002</v>
      </c>
      <c r="L9" s="109">
        <f t="shared" si="4"/>
        <v>1988.48</v>
      </c>
      <c r="M9" s="110">
        <v>5400</v>
      </c>
      <c r="N9" s="113">
        <v>5282</v>
      </c>
      <c r="O9" s="112">
        <f t="shared" si="5"/>
        <v>97.81481481481481</v>
      </c>
      <c r="P9" s="88">
        <f t="shared" si="6"/>
        <v>950.76</v>
      </c>
      <c r="Q9" s="110"/>
      <c r="R9" s="113"/>
      <c r="S9" s="112"/>
      <c r="T9" s="109"/>
      <c r="U9" s="115">
        <f t="shared" si="7"/>
        <v>115.48571428571428</v>
      </c>
      <c r="V9" s="115">
        <f>H9+L9+P9+T9</f>
        <v>3222.74</v>
      </c>
      <c r="W9" s="116">
        <v>930</v>
      </c>
      <c r="X9" s="117">
        <f>V9/W9*10</f>
        <v>34.65311827956989</v>
      </c>
      <c r="Y9" s="113">
        <v>129</v>
      </c>
      <c r="Z9" s="109">
        <f t="shared" si="8"/>
        <v>28.38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10719</v>
      </c>
      <c r="D10" s="131">
        <f t="shared" si="0"/>
        <v>70.51973684210526</v>
      </c>
      <c r="E10" s="156">
        <f>SUM(E5:E9)</f>
        <v>4733</v>
      </c>
      <c r="F10" s="130">
        <f>SUM(F5:F9)</f>
        <v>4209</v>
      </c>
      <c r="G10" s="132">
        <f t="shared" si="1"/>
        <v>88.92879780266216</v>
      </c>
      <c r="H10" s="132">
        <f t="shared" si="2"/>
        <v>1894.05</v>
      </c>
      <c r="I10" s="129">
        <f>SUM(I5:I9)</f>
        <v>36760</v>
      </c>
      <c r="J10" s="130">
        <f>SUM(J5:J9)</f>
        <v>37408</v>
      </c>
      <c r="K10" s="157">
        <f t="shared" si="3"/>
        <v>101.76278563656147</v>
      </c>
      <c r="L10" s="131">
        <f t="shared" si="4"/>
        <v>11970.56</v>
      </c>
      <c r="M10" s="155">
        <f>SUM(M5:M9)</f>
        <v>34670</v>
      </c>
      <c r="N10" s="130">
        <f>SUM(N5:N9)</f>
        <v>23877</v>
      </c>
      <c r="O10" s="132">
        <f t="shared" si="5"/>
        <v>68.86933948658783</v>
      </c>
      <c r="P10" s="131">
        <f t="shared" si="6"/>
        <v>4297.86</v>
      </c>
      <c r="Q10" s="129">
        <f>SUM(Q5:Q9)</f>
        <v>300</v>
      </c>
      <c r="R10" s="159">
        <f>SUM(R8:R9)</f>
        <v>180</v>
      </c>
      <c r="S10" s="132">
        <f>SUM(S8:S9)</f>
        <v>60</v>
      </c>
      <c r="T10" s="131">
        <f>R10*0.85</f>
        <v>153</v>
      </c>
      <c r="U10" s="134">
        <f t="shared" si="7"/>
        <v>85.88990753697867</v>
      </c>
      <c r="V10" s="139">
        <f>SUM(V5:V9)</f>
        <v>18315.47</v>
      </c>
      <c r="W10" s="158">
        <f>SUM(W5:W9)</f>
        <v>6537</v>
      </c>
      <c r="X10" s="137">
        <f>V10/W10*10</f>
        <v>28.01815817653358</v>
      </c>
      <c r="Y10" s="130">
        <f>SUM(Y5:Y9)</f>
        <v>1067</v>
      </c>
      <c r="Z10" s="131">
        <f t="shared" si="8"/>
        <v>234.74</v>
      </c>
    </row>
    <row r="14" ht="12" customHeight="1"/>
  </sheetData>
  <mergeCells count="13">
    <mergeCell ref="A2:A4"/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  <ignoredErrors>
    <ignoredError sqref="D10 X10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T19" sqref="T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2308</v>
      </c>
      <c r="D5" s="88">
        <f aca="true" t="shared" si="0" ref="D5:D10">C5/B5*100</f>
        <v>84.82175670709297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10395</v>
      </c>
      <c r="K5" s="91">
        <f aca="true" t="shared" si="3" ref="K5:K10">J5/I5*100</f>
        <v>116.08040201005025</v>
      </c>
      <c r="L5" s="88">
        <f aca="true" t="shared" si="4" ref="L5:L10">J5*0.32</f>
        <v>3326.4</v>
      </c>
      <c r="M5" s="89">
        <v>5400</v>
      </c>
      <c r="N5" s="90">
        <v>5660</v>
      </c>
      <c r="O5" s="91">
        <f aca="true" t="shared" si="5" ref="O5:O10">N5/M5*100</f>
        <v>104.81481481481481</v>
      </c>
      <c r="P5" s="88">
        <f aca="true" t="shared" si="6" ref="P5:P10">N5*0.18</f>
        <v>1018.8</v>
      </c>
      <c r="Q5" s="89"/>
      <c r="R5" s="90"/>
      <c r="S5" s="91"/>
      <c r="T5" s="88"/>
      <c r="U5" s="93">
        <f aca="true" t="shared" si="7" ref="U5:U10">(F5+J5+N5+R5)/(E5+I5+M5+Q5)*100</f>
        <v>111.74315464712687</v>
      </c>
      <c r="V5" s="93">
        <f>H5+L5+P5+T5</f>
        <v>4943.7</v>
      </c>
      <c r="W5" s="94">
        <v>1646</v>
      </c>
      <c r="X5" s="95">
        <f>V5/W5*10</f>
        <v>30.034629404617252</v>
      </c>
      <c r="Y5" s="90">
        <v>215</v>
      </c>
      <c r="Z5" s="88">
        <f aca="true" t="shared" si="8" ref="Z5:Z10">Y5*0.22</f>
        <v>47.3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14636</v>
      </c>
      <c r="K6" s="91">
        <f t="shared" si="3"/>
        <v>121.71309771309771</v>
      </c>
      <c r="L6" s="88">
        <f t="shared" si="4"/>
        <v>4683.52</v>
      </c>
      <c r="M6" s="97">
        <v>8325</v>
      </c>
      <c r="N6" s="98">
        <v>4600</v>
      </c>
      <c r="O6" s="91">
        <f t="shared" si="5"/>
        <v>55.25525525525525</v>
      </c>
      <c r="P6" s="88">
        <f t="shared" si="6"/>
        <v>828</v>
      </c>
      <c r="Q6" s="97"/>
      <c r="R6" s="98"/>
      <c r="S6" s="91"/>
      <c r="T6" s="88"/>
      <c r="U6" s="93">
        <f t="shared" si="7"/>
        <v>95.27548209366391</v>
      </c>
      <c r="V6" s="93">
        <f>H6+L6+P6+T6</f>
        <v>6193.27</v>
      </c>
      <c r="W6" s="99">
        <v>2000</v>
      </c>
      <c r="X6" s="95">
        <f>V6/W6*10</f>
        <v>30.96635</v>
      </c>
      <c r="Y6" s="98">
        <v>680</v>
      </c>
      <c r="Z6" s="88">
        <f t="shared" si="8"/>
        <v>149.6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2146</v>
      </c>
      <c r="D8" s="88">
        <f t="shared" si="0"/>
        <v>53.65</v>
      </c>
      <c r="E8" s="97">
        <v>500</v>
      </c>
      <c r="F8" s="98">
        <v>517</v>
      </c>
      <c r="G8" s="91">
        <f t="shared" si="1"/>
        <v>103.4</v>
      </c>
      <c r="H8" s="88">
        <f t="shared" si="2"/>
        <v>232.65</v>
      </c>
      <c r="I8" s="97">
        <v>8780</v>
      </c>
      <c r="J8" s="98">
        <v>6163</v>
      </c>
      <c r="K8" s="91">
        <f t="shared" si="3"/>
        <v>70.19362186788155</v>
      </c>
      <c r="L8" s="88">
        <f t="shared" si="4"/>
        <v>1972.16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187</v>
      </c>
      <c r="S8" s="91">
        <f>R8/Q8*100</f>
        <v>62.33333333333333</v>
      </c>
      <c r="T8" s="88">
        <f>R8*0.85</f>
        <v>158.95</v>
      </c>
      <c r="U8" s="93">
        <f t="shared" si="7"/>
        <v>57.7888198757764</v>
      </c>
      <c r="V8" s="93">
        <f>H8+L8+P8+T8</f>
        <v>3221.0999999999995</v>
      </c>
      <c r="W8" s="99">
        <v>1961</v>
      </c>
      <c r="X8" s="95">
        <f>V8/W8*10</f>
        <v>16.425803161652215</v>
      </c>
      <c r="Y8" s="98">
        <v>46</v>
      </c>
      <c r="Z8" s="88">
        <f t="shared" si="8"/>
        <v>10.12</v>
      </c>
    </row>
    <row r="9" spans="1:26" s="123" customFormat="1" ht="39" customHeight="1" thickBot="1">
      <c r="A9" s="121" t="s">
        <v>46</v>
      </c>
      <c r="B9" s="127">
        <v>2500</v>
      </c>
      <c r="C9" s="108">
        <v>2370</v>
      </c>
      <c r="D9" s="109">
        <f t="shared" si="0"/>
        <v>94.8</v>
      </c>
      <c r="E9" s="110">
        <v>1100</v>
      </c>
      <c r="F9" s="138">
        <v>650</v>
      </c>
      <c r="G9" s="112">
        <f t="shared" si="1"/>
        <v>59.09090909090909</v>
      </c>
      <c r="H9" s="88">
        <f t="shared" si="2"/>
        <v>292.5</v>
      </c>
      <c r="I9" s="110">
        <v>4000</v>
      </c>
      <c r="J9" s="138">
        <v>6214</v>
      </c>
      <c r="K9" s="112">
        <f t="shared" si="3"/>
        <v>155.35000000000002</v>
      </c>
      <c r="L9" s="109">
        <f t="shared" si="4"/>
        <v>1988.48</v>
      </c>
      <c r="M9" s="110">
        <v>5400</v>
      </c>
      <c r="N9" s="113">
        <v>5430</v>
      </c>
      <c r="O9" s="112">
        <f t="shared" si="5"/>
        <v>100.55555555555556</v>
      </c>
      <c r="P9" s="88">
        <f t="shared" si="6"/>
        <v>977.4</v>
      </c>
      <c r="Q9" s="110"/>
      <c r="R9" s="113"/>
      <c r="S9" s="112"/>
      <c r="T9" s="109"/>
      <c r="U9" s="115">
        <f t="shared" si="7"/>
        <v>117.08571428571429</v>
      </c>
      <c r="V9" s="115">
        <f>H9+L9+P9+T9</f>
        <v>3258.38</v>
      </c>
      <c r="W9" s="116">
        <v>930</v>
      </c>
      <c r="X9" s="117">
        <f>V9/W9*10</f>
        <v>35.03634408602151</v>
      </c>
      <c r="Y9" s="113">
        <v>141</v>
      </c>
      <c r="Z9" s="109">
        <f t="shared" si="8"/>
        <v>31.02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10797</v>
      </c>
      <c r="D10" s="131">
        <f t="shared" si="0"/>
        <v>71.0328947368421</v>
      </c>
      <c r="E10" s="156">
        <f>SUM(E5:E9)</f>
        <v>4733</v>
      </c>
      <c r="F10" s="130">
        <f>SUM(F5:F9)</f>
        <v>4258</v>
      </c>
      <c r="G10" s="132">
        <f t="shared" si="1"/>
        <v>89.96408197760405</v>
      </c>
      <c r="H10" s="132">
        <f t="shared" si="2"/>
        <v>1916.1000000000001</v>
      </c>
      <c r="I10" s="129">
        <f>SUM(I5:I9)</f>
        <v>36760</v>
      </c>
      <c r="J10" s="130">
        <f>SUM(J5:J9)</f>
        <v>37408</v>
      </c>
      <c r="K10" s="157">
        <f t="shared" si="3"/>
        <v>101.76278563656147</v>
      </c>
      <c r="L10" s="131">
        <f t="shared" si="4"/>
        <v>11970.56</v>
      </c>
      <c r="M10" s="155">
        <f>SUM(M5:M9)</f>
        <v>34670</v>
      </c>
      <c r="N10" s="130">
        <f>SUM(N5:N9)</f>
        <v>24445</v>
      </c>
      <c r="O10" s="132">
        <f t="shared" si="5"/>
        <v>70.5076434958177</v>
      </c>
      <c r="P10" s="131">
        <f t="shared" si="6"/>
        <v>4400.099999999999</v>
      </c>
      <c r="Q10" s="129">
        <f>SUM(Q5:Q9)</f>
        <v>300</v>
      </c>
      <c r="R10" s="159">
        <f>SUM(R8:R9)</f>
        <v>187</v>
      </c>
      <c r="S10" s="132">
        <f>SUM(S8:S9)</f>
        <v>62.33333333333333</v>
      </c>
      <c r="T10" s="131">
        <f>R10*0.85</f>
        <v>158.95</v>
      </c>
      <c r="U10" s="134">
        <f t="shared" si="7"/>
        <v>86.70598851732211</v>
      </c>
      <c r="V10" s="139">
        <f>SUM(V5:V9)</f>
        <v>18445.710000000003</v>
      </c>
      <c r="W10" s="158">
        <f>SUM(W5:W9)</f>
        <v>6537</v>
      </c>
      <c r="X10" s="137">
        <f>V10/W10*10</f>
        <v>28.217393299678758</v>
      </c>
      <c r="Y10" s="130">
        <f>SUM(Y5:Y9)</f>
        <v>1082</v>
      </c>
      <c r="Z10" s="131">
        <f t="shared" si="8"/>
        <v>238.04</v>
      </c>
    </row>
    <row r="14" ht="12" customHeight="1"/>
  </sheetData>
  <mergeCells count="13"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P19" sqref="P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2330</v>
      </c>
      <c r="D5" s="88">
        <f aca="true" t="shared" si="0" ref="D5:D10">C5/B5*100</f>
        <v>85.63028298419698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10395</v>
      </c>
      <c r="K5" s="91">
        <f aca="true" t="shared" si="3" ref="K5:K10">J5/I5*100</f>
        <v>116.08040201005025</v>
      </c>
      <c r="L5" s="88">
        <f aca="true" t="shared" si="4" ref="L5:L10">J5*0.32</f>
        <v>3326.4</v>
      </c>
      <c r="M5" s="89">
        <v>5400</v>
      </c>
      <c r="N5" s="90">
        <v>5765</v>
      </c>
      <c r="O5" s="91">
        <f aca="true" t="shared" si="5" ref="O5:O10">N5/M5*100</f>
        <v>106.75925925925927</v>
      </c>
      <c r="P5" s="88">
        <f aca="true" t="shared" si="6" ref="P5:P10">N5*0.18</f>
        <v>1037.7</v>
      </c>
      <c r="Q5" s="89"/>
      <c r="R5" s="90"/>
      <c r="S5" s="91"/>
      <c r="T5" s="88"/>
      <c r="U5" s="93">
        <f aca="true" t="shared" si="7" ref="U5:U10">(F5+J5+N5+R5)/(E5+I5+M5+Q5)*100</f>
        <v>112.41804859236406</v>
      </c>
      <c r="V5" s="93">
        <f>H5+L5+P5+T5</f>
        <v>4962.6</v>
      </c>
      <c r="W5" s="94">
        <v>1646</v>
      </c>
      <c r="X5" s="95">
        <f>V5/W5*10</f>
        <v>30.149453219927096</v>
      </c>
      <c r="Y5" s="90">
        <v>215</v>
      </c>
      <c r="Z5" s="88">
        <f aca="true" t="shared" si="8" ref="Z5:Z10">Y5*0.22</f>
        <v>47.3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14636</v>
      </c>
      <c r="K6" s="91">
        <f t="shared" si="3"/>
        <v>121.71309771309771</v>
      </c>
      <c r="L6" s="88">
        <f t="shared" si="4"/>
        <v>4683.52</v>
      </c>
      <c r="M6" s="97">
        <v>8325</v>
      </c>
      <c r="N6" s="98">
        <v>4600</v>
      </c>
      <c r="O6" s="91">
        <f t="shared" si="5"/>
        <v>55.25525525525525</v>
      </c>
      <c r="P6" s="88">
        <f t="shared" si="6"/>
        <v>828</v>
      </c>
      <c r="Q6" s="97"/>
      <c r="R6" s="98"/>
      <c r="S6" s="91"/>
      <c r="T6" s="88"/>
      <c r="U6" s="93">
        <f t="shared" si="7"/>
        <v>95.27548209366391</v>
      </c>
      <c r="V6" s="93">
        <f>H6+L6+P6+T6</f>
        <v>6193.27</v>
      </c>
      <c r="W6" s="99">
        <v>2000</v>
      </c>
      <c r="X6" s="95">
        <f>V6/W6*10</f>
        <v>30.96635</v>
      </c>
      <c r="Y6" s="98">
        <v>700</v>
      </c>
      <c r="Z6" s="88">
        <f t="shared" si="8"/>
        <v>154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2167</v>
      </c>
      <c r="D8" s="88">
        <f t="shared" si="0"/>
        <v>54.175</v>
      </c>
      <c r="E8" s="97">
        <v>500</v>
      </c>
      <c r="F8" s="98">
        <v>517</v>
      </c>
      <c r="G8" s="91">
        <f t="shared" si="1"/>
        <v>103.4</v>
      </c>
      <c r="H8" s="88">
        <f t="shared" si="2"/>
        <v>232.65</v>
      </c>
      <c r="I8" s="97">
        <v>8780</v>
      </c>
      <c r="J8" s="98">
        <v>6343</v>
      </c>
      <c r="K8" s="91">
        <f t="shared" si="3"/>
        <v>72.24373576309794</v>
      </c>
      <c r="L8" s="88">
        <f t="shared" si="4"/>
        <v>2029.76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187</v>
      </c>
      <c r="S8" s="91">
        <f>R8/Q8*100</f>
        <v>62.33333333333333</v>
      </c>
      <c r="T8" s="88">
        <f>R8*0.85</f>
        <v>158.95</v>
      </c>
      <c r="U8" s="93">
        <f t="shared" si="7"/>
        <v>58.683229813664596</v>
      </c>
      <c r="V8" s="93">
        <f>H8+L8+P8+T8</f>
        <v>3278.7</v>
      </c>
      <c r="W8" s="99">
        <v>1961</v>
      </c>
      <c r="X8" s="95">
        <f>V8/W8*10</f>
        <v>16.719530851606322</v>
      </c>
      <c r="Y8" s="98">
        <v>46</v>
      </c>
      <c r="Z8" s="88">
        <f t="shared" si="8"/>
        <v>10.12</v>
      </c>
    </row>
    <row r="9" spans="1:26" s="123" customFormat="1" ht="39" customHeight="1" thickBot="1">
      <c r="A9" s="121" t="s">
        <v>46</v>
      </c>
      <c r="B9" s="127">
        <v>2500</v>
      </c>
      <c r="C9" s="108">
        <v>2370</v>
      </c>
      <c r="D9" s="109">
        <f t="shared" si="0"/>
        <v>94.8</v>
      </c>
      <c r="E9" s="110">
        <v>1100</v>
      </c>
      <c r="F9" s="138">
        <v>650</v>
      </c>
      <c r="G9" s="112">
        <f t="shared" si="1"/>
        <v>59.09090909090909</v>
      </c>
      <c r="H9" s="88">
        <f t="shared" si="2"/>
        <v>292.5</v>
      </c>
      <c r="I9" s="110">
        <v>4000</v>
      </c>
      <c r="J9" s="138">
        <v>6214</v>
      </c>
      <c r="K9" s="112">
        <f t="shared" si="3"/>
        <v>155.35000000000002</v>
      </c>
      <c r="L9" s="109">
        <f t="shared" si="4"/>
        <v>1988.48</v>
      </c>
      <c r="M9" s="110">
        <v>5400</v>
      </c>
      <c r="N9" s="113">
        <v>5430</v>
      </c>
      <c r="O9" s="112">
        <f t="shared" si="5"/>
        <v>100.55555555555556</v>
      </c>
      <c r="P9" s="88">
        <f t="shared" si="6"/>
        <v>977.4</v>
      </c>
      <c r="Q9" s="110"/>
      <c r="R9" s="113"/>
      <c r="S9" s="112"/>
      <c r="T9" s="109"/>
      <c r="U9" s="115">
        <f t="shared" si="7"/>
        <v>117.08571428571429</v>
      </c>
      <c r="V9" s="115">
        <f>H9+L9+P9+T9</f>
        <v>3258.38</v>
      </c>
      <c r="W9" s="116">
        <v>930</v>
      </c>
      <c r="X9" s="117">
        <f>V9/W9*10</f>
        <v>35.03634408602151</v>
      </c>
      <c r="Y9" s="113">
        <v>150</v>
      </c>
      <c r="Z9" s="109">
        <f t="shared" si="8"/>
        <v>33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10840</v>
      </c>
      <c r="D10" s="131">
        <f t="shared" si="0"/>
        <v>71.3157894736842</v>
      </c>
      <c r="E10" s="156">
        <f>SUM(E5:E9)</f>
        <v>4733</v>
      </c>
      <c r="F10" s="130">
        <f>SUM(F5:F9)</f>
        <v>4258</v>
      </c>
      <c r="G10" s="132">
        <f t="shared" si="1"/>
        <v>89.96408197760405</v>
      </c>
      <c r="H10" s="132">
        <f t="shared" si="2"/>
        <v>1916.1000000000001</v>
      </c>
      <c r="I10" s="129">
        <f>SUM(I5:I9)</f>
        <v>36760</v>
      </c>
      <c r="J10" s="130">
        <f>SUM(J5:J9)</f>
        <v>37588</v>
      </c>
      <c r="K10" s="157">
        <f t="shared" si="3"/>
        <v>102.25244831338412</v>
      </c>
      <c r="L10" s="131">
        <f t="shared" si="4"/>
        <v>12028.16</v>
      </c>
      <c r="M10" s="155">
        <f>SUM(M5:M9)</f>
        <v>34670</v>
      </c>
      <c r="N10" s="130">
        <f>SUM(N5:N9)</f>
        <v>24550</v>
      </c>
      <c r="O10" s="132">
        <f t="shared" si="5"/>
        <v>70.81049899048169</v>
      </c>
      <c r="P10" s="131">
        <f t="shared" si="6"/>
        <v>4419</v>
      </c>
      <c r="Q10" s="129">
        <f>SUM(Q5:Q9)</f>
        <v>300</v>
      </c>
      <c r="R10" s="159">
        <f>SUM(R8:R9)</f>
        <v>187</v>
      </c>
      <c r="S10" s="132">
        <f>SUM(S8:S9)</f>
        <v>62.33333333333333</v>
      </c>
      <c r="T10" s="131">
        <f>R10*0.85</f>
        <v>158.95</v>
      </c>
      <c r="U10" s="134">
        <f t="shared" si="7"/>
        <v>87.07871781122896</v>
      </c>
      <c r="V10" s="139">
        <f>SUM(V5:V9)</f>
        <v>18522.210000000003</v>
      </c>
      <c r="W10" s="158">
        <f>SUM(W5:W9)</f>
        <v>6537</v>
      </c>
      <c r="X10" s="137">
        <f>V10/W10*10</f>
        <v>28.334419458467192</v>
      </c>
      <c r="Y10" s="130">
        <f>SUM(Y5:Y9)</f>
        <v>1111</v>
      </c>
      <c r="Z10" s="131">
        <f t="shared" si="8"/>
        <v>244.42</v>
      </c>
    </row>
    <row r="14" ht="12" customHeight="1"/>
  </sheetData>
  <mergeCells count="13">
    <mergeCell ref="B2:D3"/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  <ignoredErrors>
    <ignoredError sqref="X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15" sqref="L1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6" customHeight="1">
      <c r="A5" s="118" t="s">
        <v>31</v>
      </c>
      <c r="B5" s="9">
        <v>2721</v>
      </c>
      <c r="C5" s="1">
        <v>250</v>
      </c>
      <c r="D5" s="15">
        <f aca="true" t="shared" si="0" ref="D5:D10">C5/B5*100</f>
        <v>9.187798603454613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2090</v>
      </c>
      <c r="O5" s="24"/>
      <c r="P5" s="15">
        <f aca="true" t="shared" si="4" ref="P5:P10">N5*0.18</f>
        <v>376.2</v>
      </c>
      <c r="Q5" s="12"/>
      <c r="R5" s="5"/>
      <c r="S5" s="24"/>
      <c r="T5" s="15"/>
      <c r="U5" s="29">
        <f aca="true" t="shared" si="5" ref="U5:U10">H5+L5+P5+T5</f>
        <v>376.2</v>
      </c>
      <c r="V5" s="20">
        <v>1646</v>
      </c>
      <c r="W5" s="37">
        <f aca="true" t="shared" si="6" ref="W5:W10">U5/V5*10</f>
        <v>2.2855407047387604</v>
      </c>
      <c r="X5" s="12"/>
      <c r="Y5" s="43">
        <v>12</v>
      </c>
    </row>
    <row r="6" spans="1:25" ht="66" customHeight="1">
      <c r="A6" s="119" t="s">
        <v>33</v>
      </c>
      <c r="B6" s="10">
        <v>3879</v>
      </c>
      <c r="C6" s="4">
        <v>965</v>
      </c>
      <c r="D6" s="15">
        <f t="shared" si="0"/>
        <v>24.877545759216293</v>
      </c>
      <c r="E6" s="13">
        <v>1430</v>
      </c>
      <c r="F6" s="3">
        <v>38</v>
      </c>
      <c r="G6" s="24"/>
      <c r="H6" s="15">
        <f t="shared" si="1"/>
        <v>17.1</v>
      </c>
      <c r="I6" s="13">
        <v>12025</v>
      </c>
      <c r="J6" s="3">
        <v>4000</v>
      </c>
      <c r="K6" s="32">
        <f t="shared" si="2"/>
        <v>33.264033264033266</v>
      </c>
      <c r="L6" s="15">
        <f t="shared" si="3"/>
        <v>1280</v>
      </c>
      <c r="M6" s="13">
        <v>8325</v>
      </c>
      <c r="N6" s="3">
        <v>2500</v>
      </c>
      <c r="O6" s="24"/>
      <c r="P6" s="15">
        <f t="shared" si="4"/>
        <v>450</v>
      </c>
      <c r="Q6" s="13"/>
      <c r="R6" s="3"/>
      <c r="S6" s="24"/>
      <c r="T6" s="15"/>
      <c r="U6" s="29">
        <f t="shared" si="5"/>
        <v>1747.1</v>
      </c>
      <c r="V6" s="19">
        <v>2000</v>
      </c>
      <c r="W6" s="37">
        <f t="shared" si="6"/>
        <v>8.7355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37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502</v>
      </c>
      <c r="D8" s="15">
        <f t="shared" si="0"/>
        <v>12.55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1376</v>
      </c>
      <c r="K8" s="32">
        <f t="shared" si="2"/>
        <v>15.671981776765376</v>
      </c>
      <c r="L8" s="15">
        <f t="shared" si="3"/>
        <v>440.32</v>
      </c>
      <c r="M8" s="13">
        <v>10545</v>
      </c>
      <c r="N8" s="3"/>
      <c r="O8" s="24"/>
      <c r="P8" s="15">
        <f t="shared" si="4"/>
        <v>0</v>
      </c>
      <c r="Q8" s="13">
        <v>300</v>
      </c>
      <c r="R8" s="3"/>
      <c r="S8" s="24"/>
      <c r="T8" s="15">
        <f>R8*0.85</f>
        <v>0</v>
      </c>
      <c r="U8" s="29">
        <f t="shared" si="5"/>
        <v>440.32</v>
      </c>
      <c r="V8" s="19">
        <v>1961</v>
      </c>
      <c r="W8" s="37">
        <f t="shared" si="6"/>
        <v>2.2453850076491584</v>
      </c>
      <c r="X8" s="13"/>
      <c r="Y8" s="41">
        <v>298</v>
      </c>
    </row>
    <row r="9" spans="1:25" ht="30.75" customHeight="1" thickBot="1">
      <c r="A9" s="18" t="s">
        <v>16</v>
      </c>
      <c r="B9" s="62">
        <v>2500</v>
      </c>
      <c r="C9" s="6">
        <v>295</v>
      </c>
      <c r="D9" s="16">
        <f t="shared" si="0"/>
        <v>11.799999999999999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2290</v>
      </c>
      <c r="O9" s="25"/>
      <c r="P9" s="15">
        <f t="shared" si="4"/>
        <v>412.2</v>
      </c>
      <c r="Q9" s="14"/>
      <c r="R9" s="7"/>
      <c r="S9" s="25"/>
      <c r="T9" s="16"/>
      <c r="U9" s="30">
        <f t="shared" si="5"/>
        <v>412.2</v>
      </c>
      <c r="V9" s="21">
        <v>930</v>
      </c>
      <c r="W9" s="38">
        <f t="shared" si="6"/>
        <v>4.432258064516129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2012</v>
      </c>
      <c r="D10" s="17">
        <f t="shared" si="0"/>
        <v>13.236842105263158</v>
      </c>
      <c r="E10" s="35">
        <f>+E5+E6+E7+E8+E9</f>
        <v>4733</v>
      </c>
      <c r="F10" s="8">
        <f>SUM(F5:F9)</f>
        <v>38</v>
      </c>
      <c r="G10" s="26"/>
      <c r="H10" s="34">
        <f t="shared" si="1"/>
        <v>17.1</v>
      </c>
      <c r="I10" s="11">
        <f>+I5+I6+I7+I8+I9</f>
        <v>36760</v>
      </c>
      <c r="J10" s="8">
        <f>+J5+J6+J7+J8+J9</f>
        <v>5376</v>
      </c>
      <c r="K10" s="34">
        <f t="shared" si="2"/>
        <v>14.624591947769314</v>
      </c>
      <c r="L10" s="17">
        <f t="shared" si="3"/>
        <v>1720.32</v>
      </c>
      <c r="M10" s="35">
        <f>+M5+M6+M7+M8+M9</f>
        <v>34670</v>
      </c>
      <c r="N10" s="8">
        <f>SUM(N5:N9)</f>
        <v>6880</v>
      </c>
      <c r="O10" s="26"/>
      <c r="P10" s="17">
        <f t="shared" si="4"/>
        <v>1238.3999999999999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2975.8199999999997</v>
      </c>
      <c r="V10" s="27">
        <f>+V5+V6+V7+V8+V9</f>
        <v>6537</v>
      </c>
      <c r="W10" s="39">
        <f t="shared" si="6"/>
        <v>4.552271684258834</v>
      </c>
      <c r="X10" s="11">
        <f>SUM(X5:X9)</f>
        <v>0</v>
      </c>
      <c r="Y10" s="40">
        <f>SUM(Y5:Y9)</f>
        <v>310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Y10"/>
  <sheetViews>
    <sheetView zoomScale="81" zoomScaleNormal="81" workbookViewId="0" topLeftCell="A1">
      <selection activeCell="A1" sqref="A1:Z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2352</v>
      </c>
      <c r="D5" s="88">
        <f aca="true" t="shared" si="0" ref="D5:D10">C5/B5*100</f>
        <v>86.438809261301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10445</v>
      </c>
      <c r="K5" s="91">
        <f aca="true" t="shared" si="3" ref="K5:K10">J5/I5*100</f>
        <v>116.63874930206588</v>
      </c>
      <c r="L5" s="88">
        <f aca="true" t="shared" si="4" ref="L5:L10">J5*0.32</f>
        <v>3342.4</v>
      </c>
      <c r="M5" s="89">
        <v>5400</v>
      </c>
      <c r="N5" s="90">
        <v>5765</v>
      </c>
      <c r="O5" s="91">
        <f aca="true" t="shared" si="5" ref="O5:O10">N5/M5*100</f>
        <v>106.75925925925927</v>
      </c>
      <c r="P5" s="88">
        <f aca="true" t="shared" si="6" ref="P5:P10">N5*0.18</f>
        <v>1037.7</v>
      </c>
      <c r="Q5" s="89"/>
      <c r="R5" s="90"/>
      <c r="S5" s="91"/>
      <c r="T5" s="88"/>
      <c r="U5" s="93">
        <f aca="true" t="shared" si="7" ref="U5:U10">(F5+J5+N5+R5)/(E5+I5+M5+Q5)*100</f>
        <v>112.73942666152462</v>
      </c>
      <c r="V5" s="93">
        <f>H5+L5+P5+T5</f>
        <v>4978.6</v>
      </c>
      <c r="W5" s="94">
        <v>1646</v>
      </c>
      <c r="X5" s="95">
        <f>V5/W5*10</f>
        <v>30.246658566221143</v>
      </c>
      <c r="Y5" s="90">
        <v>237</v>
      </c>
      <c r="Z5" s="88">
        <f aca="true" t="shared" si="8" ref="Z5:Z10">Y5*0.22</f>
        <v>52.14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14636</v>
      </c>
      <c r="K6" s="91">
        <f t="shared" si="3"/>
        <v>121.71309771309771</v>
      </c>
      <c r="L6" s="88">
        <f t="shared" si="4"/>
        <v>4683.52</v>
      </c>
      <c r="M6" s="97">
        <v>8325</v>
      </c>
      <c r="N6" s="98">
        <v>4600</v>
      </c>
      <c r="O6" s="91">
        <f t="shared" si="5"/>
        <v>55.25525525525525</v>
      </c>
      <c r="P6" s="88">
        <f t="shared" si="6"/>
        <v>828</v>
      </c>
      <c r="Q6" s="97"/>
      <c r="R6" s="98"/>
      <c r="S6" s="91"/>
      <c r="T6" s="88"/>
      <c r="U6" s="93">
        <f t="shared" si="7"/>
        <v>95.27548209366391</v>
      </c>
      <c r="V6" s="93">
        <f>H6+L6+P6+T6</f>
        <v>6193.27</v>
      </c>
      <c r="W6" s="99">
        <v>2000</v>
      </c>
      <c r="X6" s="95">
        <f>V6/W6*10</f>
        <v>30.96635</v>
      </c>
      <c r="Y6" s="98">
        <v>700</v>
      </c>
      <c r="Z6" s="88">
        <f t="shared" si="8"/>
        <v>154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2167</v>
      </c>
      <c r="D8" s="88">
        <f t="shared" si="0"/>
        <v>54.175</v>
      </c>
      <c r="E8" s="97">
        <v>500</v>
      </c>
      <c r="F8" s="98">
        <v>517</v>
      </c>
      <c r="G8" s="91">
        <f t="shared" si="1"/>
        <v>103.4</v>
      </c>
      <c r="H8" s="88">
        <f t="shared" si="2"/>
        <v>232.65</v>
      </c>
      <c r="I8" s="97">
        <v>8780</v>
      </c>
      <c r="J8" s="98">
        <v>6343</v>
      </c>
      <c r="K8" s="91">
        <f t="shared" si="3"/>
        <v>72.24373576309794</v>
      </c>
      <c r="L8" s="88">
        <f t="shared" si="4"/>
        <v>2029.76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195</v>
      </c>
      <c r="S8" s="91">
        <f>R8/Q8*100</f>
        <v>65</v>
      </c>
      <c r="T8" s="88">
        <f>R8*0.85</f>
        <v>165.75</v>
      </c>
      <c r="U8" s="93">
        <f t="shared" si="7"/>
        <v>58.72298136645963</v>
      </c>
      <c r="V8" s="93">
        <f>H8+L8+P8+T8</f>
        <v>3285.5</v>
      </c>
      <c r="W8" s="99">
        <v>1961</v>
      </c>
      <c r="X8" s="95">
        <f>V8/W8*10</f>
        <v>16.754207037225907</v>
      </c>
      <c r="Y8" s="98">
        <v>46</v>
      </c>
      <c r="Z8" s="88">
        <f t="shared" si="8"/>
        <v>10.12</v>
      </c>
    </row>
    <row r="9" spans="1:26" s="123" customFormat="1" ht="39" customHeight="1" thickBot="1">
      <c r="A9" s="121" t="s">
        <v>46</v>
      </c>
      <c r="B9" s="127">
        <v>2500</v>
      </c>
      <c r="C9" s="108">
        <v>2400</v>
      </c>
      <c r="D9" s="109">
        <f t="shared" si="0"/>
        <v>96</v>
      </c>
      <c r="E9" s="110">
        <v>1100</v>
      </c>
      <c r="F9" s="138">
        <v>650</v>
      </c>
      <c r="G9" s="112">
        <f t="shared" si="1"/>
        <v>59.09090909090909</v>
      </c>
      <c r="H9" s="88">
        <f t="shared" si="2"/>
        <v>292.5</v>
      </c>
      <c r="I9" s="110">
        <v>4000</v>
      </c>
      <c r="J9" s="138">
        <v>6214</v>
      </c>
      <c r="K9" s="112">
        <f t="shared" si="3"/>
        <v>155.35000000000002</v>
      </c>
      <c r="L9" s="109">
        <f t="shared" si="4"/>
        <v>1988.48</v>
      </c>
      <c r="M9" s="110">
        <v>5400</v>
      </c>
      <c r="N9" s="113">
        <v>5690</v>
      </c>
      <c r="O9" s="112">
        <f t="shared" si="5"/>
        <v>105.37037037037038</v>
      </c>
      <c r="P9" s="88">
        <f t="shared" si="6"/>
        <v>1024.2</v>
      </c>
      <c r="Q9" s="110"/>
      <c r="R9" s="113"/>
      <c r="S9" s="112"/>
      <c r="T9" s="109"/>
      <c r="U9" s="115">
        <f t="shared" si="7"/>
        <v>119.56190476190476</v>
      </c>
      <c r="V9" s="115">
        <f>H9+L9+P9+T9</f>
        <v>3305.1800000000003</v>
      </c>
      <c r="W9" s="116">
        <v>930</v>
      </c>
      <c r="X9" s="117">
        <f>V9/W9*10</f>
        <v>35.53956989247312</v>
      </c>
      <c r="Y9" s="113">
        <v>155</v>
      </c>
      <c r="Z9" s="109">
        <f t="shared" si="8"/>
        <v>34.1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10892</v>
      </c>
      <c r="D10" s="131">
        <f t="shared" si="0"/>
        <v>71.65789473684211</v>
      </c>
      <c r="E10" s="156">
        <f>SUM(E5:E9)</f>
        <v>4733</v>
      </c>
      <c r="F10" s="130">
        <f>SUM(F5:F9)</f>
        <v>4258</v>
      </c>
      <c r="G10" s="132">
        <f t="shared" si="1"/>
        <v>89.96408197760405</v>
      </c>
      <c r="H10" s="132">
        <f t="shared" si="2"/>
        <v>1916.1000000000001</v>
      </c>
      <c r="I10" s="129">
        <f>SUM(I5:I9)</f>
        <v>36760</v>
      </c>
      <c r="J10" s="130">
        <f>SUM(J5:J9)</f>
        <v>37638</v>
      </c>
      <c r="K10" s="157">
        <f t="shared" si="3"/>
        <v>102.38846572361263</v>
      </c>
      <c r="L10" s="131">
        <f t="shared" si="4"/>
        <v>12044.16</v>
      </c>
      <c r="M10" s="155">
        <f>SUM(M5:M9)</f>
        <v>34670</v>
      </c>
      <c r="N10" s="130">
        <f>SUM(N5:N9)</f>
        <v>24810</v>
      </c>
      <c r="O10" s="132">
        <f t="shared" si="5"/>
        <v>71.56042688203057</v>
      </c>
      <c r="P10" s="131">
        <f t="shared" si="6"/>
        <v>4465.8</v>
      </c>
      <c r="Q10" s="129">
        <f>SUM(Q5:Q9)</f>
        <v>300</v>
      </c>
      <c r="R10" s="159">
        <f>SUM(R8:R9)</f>
        <v>195</v>
      </c>
      <c r="S10" s="132">
        <f>SUM(S8:S9)</f>
        <v>65</v>
      </c>
      <c r="T10" s="131">
        <f>R10*0.85</f>
        <v>165.75</v>
      </c>
      <c r="U10" s="134">
        <f t="shared" si="7"/>
        <v>87.49460523390398</v>
      </c>
      <c r="V10" s="139">
        <f>SUM(V5:V9)</f>
        <v>18591.81</v>
      </c>
      <c r="W10" s="158">
        <f>SUM(W5:W9)</f>
        <v>6537</v>
      </c>
      <c r="X10" s="137">
        <f>V10/W10*10</f>
        <v>28.440890316659022</v>
      </c>
      <c r="Y10" s="130">
        <f>SUM(Y5:Y9)</f>
        <v>1138</v>
      </c>
      <c r="Z10" s="131">
        <f t="shared" si="8"/>
        <v>250.36</v>
      </c>
    </row>
    <row r="14" ht="12" customHeight="1"/>
  </sheetData>
  <mergeCells count="13"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  <mergeCell ref="E2:T2"/>
    <mergeCell ref="U2:U4"/>
    <mergeCell ref="V2:V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Q7" sqref="Q7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0"/>
      <c r="X1" s="170"/>
      <c r="Y1" s="170"/>
      <c r="Z1" s="170"/>
    </row>
    <row r="2" spans="1:26" ht="42.75" customHeight="1" thickBot="1">
      <c r="A2" s="189" t="s">
        <v>1</v>
      </c>
      <c r="B2" s="192" t="s">
        <v>2</v>
      </c>
      <c r="C2" s="193"/>
      <c r="D2" s="194"/>
      <c r="E2" s="198" t="s">
        <v>4</v>
      </c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205" t="s">
        <v>38</v>
      </c>
      <c r="V2" s="175" t="s">
        <v>36</v>
      </c>
      <c r="W2" s="175" t="s">
        <v>8</v>
      </c>
      <c r="X2" s="175" t="s">
        <v>37</v>
      </c>
      <c r="Y2" s="193" t="s">
        <v>65</v>
      </c>
      <c r="Z2" s="194"/>
    </row>
    <row r="3" spans="1:26" ht="42.75" customHeight="1" thickBot="1">
      <c r="A3" s="190"/>
      <c r="B3" s="195"/>
      <c r="C3" s="196"/>
      <c r="D3" s="197"/>
      <c r="E3" s="185" t="s">
        <v>3</v>
      </c>
      <c r="F3" s="186"/>
      <c r="G3" s="187"/>
      <c r="H3" s="188"/>
      <c r="I3" s="185" t="s">
        <v>5</v>
      </c>
      <c r="J3" s="186"/>
      <c r="K3" s="187"/>
      <c r="L3" s="188"/>
      <c r="M3" s="185" t="s">
        <v>6</v>
      </c>
      <c r="N3" s="186"/>
      <c r="O3" s="187"/>
      <c r="P3" s="188"/>
      <c r="Q3" s="185" t="s">
        <v>7</v>
      </c>
      <c r="R3" s="186"/>
      <c r="S3" s="187"/>
      <c r="T3" s="188"/>
      <c r="U3" s="206"/>
      <c r="V3" s="176"/>
      <c r="W3" s="176"/>
      <c r="X3" s="176"/>
      <c r="Y3" s="208"/>
      <c r="Z3" s="209"/>
    </row>
    <row r="4" spans="1:26" ht="42.75" customHeight="1" thickBot="1">
      <c r="A4" s="19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207"/>
      <c r="V4" s="177"/>
      <c r="W4" s="177"/>
      <c r="X4" s="177"/>
      <c r="Y4" s="47" t="s">
        <v>11</v>
      </c>
      <c r="Z4" s="49" t="s">
        <v>18</v>
      </c>
    </row>
    <row r="5" spans="1:26" s="123" customFormat="1" ht="61.5" customHeight="1">
      <c r="A5" s="118" t="s">
        <v>31</v>
      </c>
      <c r="B5" s="122">
        <v>2721</v>
      </c>
      <c r="C5" s="87">
        <v>2469</v>
      </c>
      <c r="D5" s="88">
        <f aca="true" t="shared" si="0" ref="D5:D10">C5/B5*100</f>
        <v>90.73869900771776</v>
      </c>
      <c r="E5" s="89">
        <v>1203</v>
      </c>
      <c r="F5" s="90">
        <v>1330</v>
      </c>
      <c r="G5" s="91">
        <f aca="true" t="shared" si="1" ref="G5:G10">F5/E5*100</f>
        <v>110.55694098088114</v>
      </c>
      <c r="H5" s="88">
        <f aca="true" t="shared" si="2" ref="H5:H10">F5*0.45</f>
        <v>598.5</v>
      </c>
      <c r="I5" s="89">
        <v>8955</v>
      </c>
      <c r="J5" s="90">
        <v>11415</v>
      </c>
      <c r="K5" s="91">
        <f aca="true" t="shared" si="3" ref="K5:K10">J5/I5*100</f>
        <v>127.47068676716917</v>
      </c>
      <c r="L5" s="88">
        <f aca="true" t="shared" si="4" ref="L5:L10">J5*0.32</f>
        <v>3652.8</v>
      </c>
      <c r="M5" s="89">
        <v>5400</v>
      </c>
      <c r="N5" s="90">
        <v>6505</v>
      </c>
      <c r="O5" s="91">
        <f aca="true" t="shared" si="5" ref="O5:O10">N5/M5*100</f>
        <v>120.46296296296298</v>
      </c>
      <c r="P5" s="88">
        <f aca="true" t="shared" si="6" ref="P5:P10">N5*0.18</f>
        <v>1170.8999999999999</v>
      </c>
      <c r="Q5" s="89"/>
      <c r="R5" s="90"/>
      <c r="S5" s="91"/>
      <c r="T5" s="88"/>
      <c r="U5" s="93">
        <f aca="true" t="shared" si="7" ref="U5:U10">(F5+J5+N5+R5)/(E5+I5+M5+Q5)*100</f>
        <v>123.73055662681578</v>
      </c>
      <c r="V5" s="93">
        <f>H5+L5+P5+T5</f>
        <v>5422.2</v>
      </c>
      <c r="W5" s="94">
        <v>1646</v>
      </c>
      <c r="X5" s="95">
        <f>V5/W5*10</f>
        <v>32.941676792223575</v>
      </c>
      <c r="Y5" s="90">
        <v>254</v>
      </c>
      <c r="Z5" s="88">
        <f aca="true" t="shared" si="8" ref="Z5:Z10">Y5*0.22</f>
        <v>55.88</v>
      </c>
    </row>
    <row r="6" spans="1:26" s="123" customFormat="1" ht="67.5" customHeight="1">
      <c r="A6" s="119" t="s">
        <v>33</v>
      </c>
      <c r="B6" s="124">
        <v>3879</v>
      </c>
      <c r="C6" s="96">
        <v>3479</v>
      </c>
      <c r="D6" s="88">
        <f t="shared" si="0"/>
        <v>89.68806393400361</v>
      </c>
      <c r="E6" s="97">
        <v>1430</v>
      </c>
      <c r="F6" s="98">
        <v>1515</v>
      </c>
      <c r="G6" s="91">
        <f t="shared" si="1"/>
        <v>105.94405594405593</v>
      </c>
      <c r="H6" s="88">
        <f t="shared" si="2"/>
        <v>681.75</v>
      </c>
      <c r="I6" s="97">
        <v>12025</v>
      </c>
      <c r="J6" s="98">
        <v>14636</v>
      </c>
      <c r="K6" s="91">
        <f t="shared" si="3"/>
        <v>121.71309771309771</v>
      </c>
      <c r="L6" s="88">
        <f t="shared" si="4"/>
        <v>4683.52</v>
      </c>
      <c r="M6" s="97">
        <v>8325</v>
      </c>
      <c r="N6" s="98">
        <v>4600</v>
      </c>
      <c r="O6" s="91">
        <f t="shared" si="5"/>
        <v>55.25525525525525</v>
      </c>
      <c r="P6" s="88">
        <f t="shared" si="6"/>
        <v>828</v>
      </c>
      <c r="Q6" s="97"/>
      <c r="R6" s="98"/>
      <c r="S6" s="91"/>
      <c r="T6" s="88"/>
      <c r="U6" s="93">
        <f t="shared" si="7"/>
        <v>95.27548209366391</v>
      </c>
      <c r="V6" s="93">
        <f>H6+L6+P6+T6</f>
        <v>6193.27</v>
      </c>
      <c r="W6" s="99">
        <v>2000</v>
      </c>
      <c r="X6" s="95">
        <f>V6/W6*10</f>
        <v>30.96635</v>
      </c>
      <c r="Y6" s="98">
        <v>700</v>
      </c>
      <c r="Z6" s="88">
        <f t="shared" si="8"/>
        <v>154</v>
      </c>
    </row>
    <row r="7" spans="1:51" s="126" customFormat="1" ht="39" customHeight="1">
      <c r="A7" s="120" t="s">
        <v>14</v>
      </c>
      <c r="B7" s="102">
        <v>2100</v>
      </c>
      <c r="C7" s="104">
        <v>494</v>
      </c>
      <c r="D7" s="101">
        <f t="shared" si="0"/>
        <v>23.523809523809526</v>
      </c>
      <c r="E7" s="102">
        <v>500</v>
      </c>
      <c r="F7" s="104">
        <v>246</v>
      </c>
      <c r="G7" s="91">
        <f t="shared" si="1"/>
        <v>49.2</v>
      </c>
      <c r="H7" s="88">
        <f t="shared" si="2"/>
        <v>110.7</v>
      </c>
      <c r="I7" s="102">
        <v>3000</v>
      </c>
      <c r="J7" s="100"/>
      <c r="K7" s="103">
        <f t="shared" si="3"/>
        <v>0</v>
      </c>
      <c r="L7" s="88">
        <f t="shared" si="4"/>
        <v>0</v>
      </c>
      <c r="M7" s="102">
        <v>5000</v>
      </c>
      <c r="N7" s="104">
        <v>3992</v>
      </c>
      <c r="O7" s="91">
        <f t="shared" si="5"/>
        <v>79.84</v>
      </c>
      <c r="P7" s="88">
        <f t="shared" si="6"/>
        <v>718.56</v>
      </c>
      <c r="Q7" s="102"/>
      <c r="R7" s="104"/>
      <c r="S7" s="103"/>
      <c r="T7" s="101"/>
      <c r="U7" s="93">
        <f t="shared" si="7"/>
        <v>49.858823529411765</v>
      </c>
      <c r="V7" s="106">
        <f>H7+L7+P7+T7</f>
        <v>829.26</v>
      </c>
      <c r="W7" s="107"/>
      <c r="X7" s="95"/>
      <c r="Y7" s="104"/>
      <c r="Z7" s="88">
        <f t="shared" si="8"/>
        <v>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</row>
    <row r="8" spans="1:26" s="123" customFormat="1" ht="39" customHeight="1">
      <c r="A8" s="119" t="s">
        <v>47</v>
      </c>
      <c r="B8" s="124">
        <v>4000</v>
      </c>
      <c r="C8" s="96">
        <v>2228</v>
      </c>
      <c r="D8" s="88">
        <f t="shared" si="0"/>
        <v>55.7</v>
      </c>
      <c r="E8" s="97">
        <v>500</v>
      </c>
      <c r="F8" s="98">
        <v>517</v>
      </c>
      <c r="G8" s="91">
        <f t="shared" si="1"/>
        <v>103.4</v>
      </c>
      <c r="H8" s="88">
        <f t="shared" si="2"/>
        <v>232.65</v>
      </c>
      <c r="I8" s="97">
        <v>8780</v>
      </c>
      <c r="J8" s="98">
        <v>6578</v>
      </c>
      <c r="K8" s="91">
        <f t="shared" si="3"/>
        <v>74.92027334851936</v>
      </c>
      <c r="L8" s="88">
        <f t="shared" si="4"/>
        <v>2104.96</v>
      </c>
      <c r="M8" s="97">
        <v>10545</v>
      </c>
      <c r="N8" s="98">
        <v>4763</v>
      </c>
      <c r="O8" s="91">
        <f t="shared" si="5"/>
        <v>45.1683262209578</v>
      </c>
      <c r="P8" s="88">
        <f t="shared" si="6"/>
        <v>857.3399999999999</v>
      </c>
      <c r="Q8" s="97">
        <v>300</v>
      </c>
      <c r="R8" s="98">
        <v>204</v>
      </c>
      <c r="S8" s="91">
        <f>R8/Q8*100</f>
        <v>68</v>
      </c>
      <c r="T8" s="88">
        <f>R8*0.85</f>
        <v>173.4</v>
      </c>
      <c r="U8" s="93">
        <f t="shared" si="7"/>
        <v>59.93540372670807</v>
      </c>
      <c r="V8" s="93">
        <f>H8+L8+P8+T8</f>
        <v>3368.35</v>
      </c>
      <c r="W8" s="99">
        <v>1961</v>
      </c>
      <c r="X8" s="95">
        <f>V8/W8*10</f>
        <v>17.176695563488018</v>
      </c>
      <c r="Y8" s="98">
        <v>65</v>
      </c>
      <c r="Z8" s="88">
        <f t="shared" si="8"/>
        <v>14.3</v>
      </c>
    </row>
    <row r="9" spans="1:26" s="123" customFormat="1" ht="39" customHeight="1" thickBot="1">
      <c r="A9" s="121" t="s">
        <v>46</v>
      </c>
      <c r="B9" s="127">
        <v>2500</v>
      </c>
      <c r="C9" s="108">
        <v>2400</v>
      </c>
      <c r="D9" s="109">
        <f t="shared" si="0"/>
        <v>96</v>
      </c>
      <c r="E9" s="110">
        <v>1100</v>
      </c>
      <c r="F9" s="138">
        <v>650</v>
      </c>
      <c r="G9" s="112">
        <f t="shared" si="1"/>
        <v>59.09090909090909</v>
      </c>
      <c r="H9" s="88">
        <f t="shared" si="2"/>
        <v>292.5</v>
      </c>
      <c r="I9" s="110">
        <v>4000</v>
      </c>
      <c r="J9" s="138">
        <v>6214</v>
      </c>
      <c r="K9" s="112">
        <f t="shared" si="3"/>
        <v>155.35000000000002</v>
      </c>
      <c r="L9" s="109">
        <f t="shared" si="4"/>
        <v>1988.48</v>
      </c>
      <c r="M9" s="110">
        <v>5400</v>
      </c>
      <c r="N9" s="113">
        <v>6220</v>
      </c>
      <c r="O9" s="112">
        <f t="shared" si="5"/>
        <v>115.18518518518519</v>
      </c>
      <c r="P9" s="88">
        <f t="shared" si="6"/>
        <v>1119.6</v>
      </c>
      <c r="Q9" s="110"/>
      <c r="R9" s="113"/>
      <c r="S9" s="112"/>
      <c r="T9" s="109"/>
      <c r="U9" s="115">
        <f t="shared" si="7"/>
        <v>124.60952380952381</v>
      </c>
      <c r="V9" s="115">
        <f>H9+L9+P9+T9</f>
        <v>3400.58</v>
      </c>
      <c r="W9" s="116">
        <v>930</v>
      </c>
      <c r="X9" s="117">
        <f>V9/W9*10</f>
        <v>36.56537634408602</v>
      </c>
      <c r="Y9" s="113">
        <v>155</v>
      </c>
      <c r="Z9" s="109">
        <f t="shared" si="8"/>
        <v>34.1</v>
      </c>
    </row>
    <row r="10" spans="1:26" s="136" customFormat="1" ht="48" customHeight="1" thickBot="1">
      <c r="A10" s="128" t="s">
        <v>17</v>
      </c>
      <c r="B10" s="129">
        <f>SUM(B5:B9)</f>
        <v>15200</v>
      </c>
      <c r="C10" s="130">
        <f>SUM(C5:C9)</f>
        <v>11070</v>
      </c>
      <c r="D10" s="131">
        <f t="shared" si="0"/>
        <v>72.82894736842105</v>
      </c>
      <c r="E10" s="156">
        <f>SUM(E5:E9)</f>
        <v>4733</v>
      </c>
      <c r="F10" s="130">
        <f>SUM(F5:F9)</f>
        <v>4258</v>
      </c>
      <c r="G10" s="132">
        <f t="shared" si="1"/>
        <v>89.96408197760405</v>
      </c>
      <c r="H10" s="132">
        <f t="shared" si="2"/>
        <v>1916.1000000000001</v>
      </c>
      <c r="I10" s="129">
        <f>SUM(I5:I9)</f>
        <v>36760</v>
      </c>
      <c r="J10" s="130">
        <f>SUM(J5:J9)</f>
        <v>38843</v>
      </c>
      <c r="K10" s="157">
        <f t="shared" si="3"/>
        <v>105.66648531011968</v>
      </c>
      <c r="L10" s="131">
        <f t="shared" si="4"/>
        <v>12429.76</v>
      </c>
      <c r="M10" s="155">
        <f>SUM(M5:M9)</f>
        <v>34670</v>
      </c>
      <c r="N10" s="130">
        <f>SUM(N5:N9)</f>
        <v>26080</v>
      </c>
      <c r="O10" s="132">
        <f t="shared" si="5"/>
        <v>75.22353619844246</v>
      </c>
      <c r="P10" s="131">
        <f t="shared" si="6"/>
        <v>4694.4</v>
      </c>
      <c r="Q10" s="129">
        <f>SUM(Q5:Q9)</f>
        <v>300</v>
      </c>
      <c r="R10" s="159">
        <f>SUM(R8:R9)</f>
        <v>204</v>
      </c>
      <c r="S10" s="132">
        <f>SUM(S8:S9)</f>
        <v>68</v>
      </c>
      <c r="T10" s="131">
        <f>R10*0.85</f>
        <v>173.4</v>
      </c>
      <c r="U10" s="134">
        <f t="shared" si="7"/>
        <v>90.7432352902711</v>
      </c>
      <c r="V10" s="139">
        <f>SUM(V5:V9)</f>
        <v>19213.660000000003</v>
      </c>
      <c r="W10" s="158">
        <f>SUM(W5:W9)</f>
        <v>6537</v>
      </c>
      <c r="X10" s="137">
        <f>V10/W10*10</f>
        <v>29.392167661006585</v>
      </c>
      <c r="Y10" s="130">
        <f>SUM(Y5:Y9)</f>
        <v>1174</v>
      </c>
      <c r="Z10" s="131">
        <f t="shared" si="8"/>
        <v>258.28000000000003</v>
      </c>
    </row>
    <row r="14" ht="12" customHeight="1"/>
  </sheetData>
  <mergeCells count="13">
    <mergeCell ref="E2:T2"/>
    <mergeCell ref="U2:U4"/>
    <mergeCell ref="V2:V4"/>
    <mergeCell ref="W2:W4"/>
    <mergeCell ref="A1:Z1"/>
    <mergeCell ref="X2:X4"/>
    <mergeCell ref="E3:H3"/>
    <mergeCell ref="I3:L3"/>
    <mergeCell ref="M3:P3"/>
    <mergeCell ref="Q3:T3"/>
    <mergeCell ref="Y2:Z3"/>
    <mergeCell ref="A2:A4"/>
    <mergeCell ref="B2:D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S6" sqref="S6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2.25" customHeight="1">
      <c r="A5" s="118" t="s">
        <v>31</v>
      </c>
      <c r="B5" s="9">
        <v>2721</v>
      </c>
      <c r="C5" s="1">
        <v>250</v>
      </c>
      <c r="D5" s="15">
        <f aca="true" t="shared" si="0" ref="D5:D10">C5/B5*100</f>
        <v>9.187798603454613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/>
      <c r="K5" s="32">
        <f aca="true" t="shared" si="2" ref="K5:K10">J5/I5*100</f>
        <v>0</v>
      </c>
      <c r="L5" s="15">
        <f aca="true" t="shared" si="3" ref="L5:L10">J5*0.32</f>
        <v>0</v>
      </c>
      <c r="M5" s="12">
        <v>5400</v>
      </c>
      <c r="N5" s="5">
        <v>2090</v>
      </c>
      <c r="O5" s="24"/>
      <c r="P5" s="15">
        <f aca="true" t="shared" si="4" ref="P5:P10">N5*0.18</f>
        <v>376.2</v>
      </c>
      <c r="Q5" s="148"/>
      <c r="R5" s="149"/>
      <c r="S5" s="150"/>
      <c r="T5" s="151"/>
      <c r="U5" s="143">
        <f aca="true" t="shared" si="5" ref="U5:U10">H5+L5+P5+T5</f>
        <v>376.2</v>
      </c>
      <c r="V5" s="20">
        <v>1646</v>
      </c>
      <c r="W5" s="37">
        <f aca="true" t="shared" si="6" ref="W5:W10">U5/V5*10</f>
        <v>2.2855407047387604</v>
      </c>
      <c r="X5" s="12"/>
      <c r="Y5" s="43">
        <v>12</v>
      </c>
    </row>
    <row r="6" spans="1:25" ht="62.25" customHeight="1">
      <c r="A6" s="119" t="s">
        <v>33</v>
      </c>
      <c r="B6" s="10">
        <v>3879</v>
      </c>
      <c r="C6" s="4">
        <v>1085</v>
      </c>
      <c r="D6" s="15">
        <f t="shared" si="0"/>
        <v>27.97112657901521</v>
      </c>
      <c r="E6" s="13">
        <v>1430</v>
      </c>
      <c r="F6" s="3">
        <v>38</v>
      </c>
      <c r="G6" s="24"/>
      <c r="H6" s="15">
        <f t="shared" si="1"/>
        <v>17.1</v>
      </c>
      <c r="I6" s="13">
        <v>12025</v>
      </c>
      <c r="J6" s="3">
        <v>4263</v>
      </c>
      <c r="K6" s="32">
        <f t="shared" si="2"/>
        <v>35.45114345114345</v>
      </c>
      <c r="L6" s="15">
        <f t="shared" si="3"/>
        <v>1364.16</v>
      </c>
      <c r="M6" s="13">
        <v>8325</v>
      </c>
      <c r="N6" s="3">
        <v>2500</v>
      </c>
      <c r="O6" s="24"/>
      <c r="P6" s="15">
        <f t="shared" si="4"/>
        <v>450</v>
      </c>
      <c r="Q6" s="13"/>
      <c r="R6" s="3"/>
      <c r="S6" s="24"/>
      <c r="T6" s="15"/>
      <c r="U6" s="143">
        <f t="shared" si="5"/>
        <v>1831.26</v>
      </c>
      <c r="V6" s="19">
        <v>2000</v>
      </c>
      <c r="W6" s="37">
        <f t="shared" si="6"/>
        <v>9.1563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144"/>
      <c r="U7" s="146">
        <f t="shared" si="5"/>
        <v>0</v>
      </c>
      <c r="V7" s="59"/>
      <c r="W7" s="37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570</v>
      </c>
      <c r="D8" s="15">
        <f t="shared" si="0"/>
        <v>14.249999999999998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1376</v>
      </c>
      <c r="K8" s="32">
        <f t="shared" si="2"/>
        <v>15.671981776765376</v>
      </c>
      <c r="L8" s="15">
        <f t="shared" si="3"/>
        <v>440.32</v>
      </c>
      <c r="M8" s="13">
        <v>10545</v>
      </c>
      <c r="N8" s="3">
        <v>342</v>
      </c>
      <c r="O8" s="24"/>
      <c r="P8" s="15">
        <f t="shared" si="4"/>
        <v>61.559999999999995</v>
      </c>
      <c r="Q8" s="13">
        <v>300</v>
      </c>
      <c r="R8" s="3"/>
      <c r="S8" s="24"/>
      <c r="T8" s="154">
        <f>R8*0.85</f>
        <v>0</v>
      </c>
      <c r="U8" s="143">
        <f t="shared" si="5"/>
        <v>501.88</v>
      </c>
      <c r="V8" s="19">
        <v>1961</v>
      </c>
      <c r="W8" s="37">
        <f t="shared" si="6"/>
        <v>2.5593064762876083</v>
      </c>
      <c r="X8" s="13"/>
      <c r="Y8" s="41">
        <v>301</v>
      </c>
    </row>
    <row r="9" spans="1:25" ht="30.75" customHeight="1" thickBot="1">
      <c r="A9" s="18" t="s">
        <v>16</v>
      </c>
      <c r="B9" s="62">
        <v>2500</v>
      </c>
      <c r="C9" s="6">
        <v>345</v>
      </c>
      <c r="D9" s="16">
        <f t="shared" si="0"/>
        <v>13.8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2660</v>
      </c>
      <c r="O9" s="25"/>
      <c r="P9" s="15">
        <f t="shared" si="4"/>
        <v>478.79999999999995</v>
      </c>
      <c r="Q9" s="140"/>
      <c r="R9" s="152"/>
      <c r="S9" s="153"/>
      <c r="T9" s="145"/>
      <c r="U9" s="147">
        <f t="shared" si="5"/>
        <v>478.79999999999995</v>
      </c>
      <c r="V9" s="21">
        <v>930</v>
      </c>
      <c r="W9" s="38">
        <f t="shared" si="6"/>
        <v>5.148387096774193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2250</v>
      </c>
      <c r="D10" s="17">
        <f t="shared" si="0"/>
        <v>14.802631578947366</v>
      </c>
      <c r="E10" s="35">
        <f>+E5+E6+E7+E8+E9</f>
        <v>4733</v>
      </c>
      <c r="F10" s="8">
        <f>SUM(F5:F9)</f>
        <v>38</v>
      </c>
      <c r="G10" s="26"/>
      <c r="H10" s="34">
        <f t="shared" si="1"/>
        <v>17.1</v>
      </c>
      <c r="I10" s="11">
        <f>+I5+I6+I7+I8+I9</f>
        <v>36760</v>
      </c>
      <c r="J10" s="8">
        <f>+J5+J6+J7+J8+J9</f>
        <v>5639</v>
      </c>
      <c r="K10" s="34">
        <f t="shared" si="2"/>
        <v>15.340043525571273</v>
      </c>
      <c r="L10" s="17">
        <f t="shared" si="3"/>
        <v>1804.48</v>
      </c>
      <c r="M10" s="35">
        <f>+M5+M6+M7+M8+M9</f>
        <v>34670</v>
      </c>
      <c r="N10" s="8">
        <f>SUM(N5:N9)</f>
        <v>7592</v>
      </c>
      <c r="O10" s="26"/>
      <c r="P10" s="17">
        <f t="shared" si="4"/>
        <v>1366.56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3188.14</v>
      </c>
      <c r="V10" s="27">
        <f>+V5+V6+V7+V8+V9</f>
        <v>6537</v>
      </c>
      <c r="W10" s="39">
        <f t="shared" si="6"/>
        <v>4.877068991892305</v>
      </c>
      <c r="X10" s="11">
        <f>SUM(X5:X9)</f>
        <v>0</v>
      </c>
      <c r="Y10" s="40">
        <f>SUM(Y5:Y9)</f>
        <v>313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N5" sqref="N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0" customHeight="1">
      <c r="A5" s="118" t="s">
        <v>31</v>
      </c>
      <c r="B5" s="9">
        <v>2721</v>
      </c>
      <c r="C5" s="1">
        <v>356</v>
      </c>
      <c r="D5" s="15">
        <f aca="true" t="shared" si="0" ref="D5:D10">C5/B5*100</f>
        <v>13.08342521131937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>
        <v>630</v>
      </c>
      <c r="K5" s="32">
        <f aca="true" t="shared" si="2" ref="K5:K10">J5/I5*100</f>
        <v>7.035175879396985</v>
      </c>
      <c r="L5" s="15">
        <f aca="true" t="shared" si="3" ref="L5:L10">J5*0.32</f>
        <v>201.6</v>
      </c>
      <c r="M5" s="12">
        <v>5400</v>
      </c>
      <c r="N5" s="5">
        <v>2220</v>
      </c>
      <c r="O5" s="24"/>
      <c r="P5" s="15">
        <f aca="true" t="shared" si="4" ref="P5:P10">N5*0.18</f>
        <v>399.59999999999997</v>
      </c>
      <c r="Q5" s="12"/>
      <c r="R5" s="5"/>
      <c r="S5" s="24"/>
      <c r="T5" s="15"/>
      <c r="U5" s="29">
        <f aca="true" t="shared" si="5" ref="U5:U10">H5+L5+P5+T5</f>
        <v>601.1999999999999</v>
      </c>
      <c r="V5" s="20">
        <v>1646</v>
      </c>
      <c r="W5" s="37">
        <f aca="true" t="shared" si="6" ref="W5:W10">U5/V5*10</f>
        <v>3.6524908869987844</v>
      </c>
      <c r="X5" s="12"/>
      <c r="Y5" s="43">
        <v>12</v>
      </c>
    </row>
    <row r="6" spans="1:25" ht="60" customHeight="1">
      <c r="A6" s="119" t="s">
        <v>33</v>
      </c>
      <c r="B6" s="10">
        <v>3879</v>
      </c>
      <c r="C6" s="4">
        <v>1145</v>
      </c>
      <c r="D6" s="15">
        <f t="shared" si="0"/>
        <v>29.517916988914667</v>
      </c>
      <c r="E6" s="13">
        <v>1430</v>
      </c>
      <c r="F6" s="3">
        <v>109</v>
      </c>
      <c r="G6" s="24"/>
      <c r="H6" s="15">
        <f t="shared" si="1"/>
        <v>49.050000000000004</v>
      </c>
      <c r="I6" s="13">
        <v>12025</v>
      </c>
      <c r="J6" s="3">
        <v>5274</v>
      </c>
      <c r="K6" s="32">
        <f t="shared" si="2"/>
        <v>43.858627858627855</v>
      </c>
      <c r="L6" s="15">
        <f t="shared" si="3"/>
        <v>1687.68</v>
      </c>
      <c r="M6" s="13">
        <v>8325</v>
      </c>
      <c r="N6" s="3">
        <v>2500</v>
      </c>
      <c r="O6" s="24"/>
      <c r="P6" s="15">
        <f t="shared" si="4"/>
        <v>450</v>
      </c>
      <c r="Q6" s="13"/>
      <c r="R6" s="3"/>
      <c r="S6" s="24"/>
      <c r="T6" s="15"/>
      <c r="U6" s="29">
        <f t="shared" si="5"/>
        <v>2186.73</v>
      </c>
      <c r="V6" s="19">
        <v>2000</v>
      </c>
      <c r="W6" s="37">
        <f t="shared" si="6"/>
        <v>10.93365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 t="shared" si="3"/>
        <v>0</v>
      </c>
      <c r="M7" s="53">
        <v>5000</v>
      </c>
      <c r="N7" s="54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37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670</v>
      </c>
      <c r="D8" s="15">
        <f t="shared" si="0"/>
        <v>16.75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1880</v>
      </c>
      <c r="K8" s="32">
        <f t="shared" si="2"/>
        <v>21.4123006833713</v>
      </c>
      <c r="L8" s="15">
        <f t="shared" si="3"/>
        <v>601.6</v>
      </c>
      <c r="M8" s="13">
        <v>10545</v>
      </c>
      <c r="N8" s="3">
        <v>799</v>
      </c>
      <c r="O8" s="24"/>
      <c r="P8" s="15">
        <f t="shared" si="4"/>
        <v>143.82</v>
      </c>
      <c r="Q8" s="13">
        <v>300</v>
      </c>
      <c r="R8" s="3"/>
      <c r="S8" s="24"/>
      <c r="T8" s="15">
        <f>R8*0.85</f>
        <v>0</v>
      </c>
      <c r="U8" s="29">
        <f t="shared" si="5"/>
        <v>745.4200000000001</v>
      </c>
      <c r="V8" s="19">
        <v>1961</v>
      </c>
      <c r="W8" s="37">
        <f t="shared" si="6"/>
        <v>3.8012238653748094</v>
      </c>
      <c r="X8" s="13"/>
      <c r="Y8" s="41">
        <v>301</v>
      </c>
    </row>
    <row r="9" spans="1:25" ht="30.75" customHeight="1" thickBot="1">
      <c r="A9" s="18" t="s">
        <v>16</v>
      </c>
      <c r="B9" s="62">
        <v>2500</v>
      </c>
      <c r="C9" s="6">
        <v>467</v>
      </c>
      <c r="D9" s="16">
        <f t="shared" si="0"/>
        <v>18.68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5">
        <f t="shared" si="3"/>
        <v>0</v>
      </c>
      <c r="M9" s="14">
        <v>5400</v>
      </c>
      <c r="N9" s="7">
        <v>3633</v>
      </c>
      <c r="O9" s="25"/>
      <c r="P9" s="15">
        <f t="shared" si="4"/>
        <v>653.9399999999999</v>
      </c>
      <c r="Q9" s="14"/>
      <c r="R9" s="7"/>
      <c r="S9" s="25"/>
      <c r="T9" s="16"/>
      <c r="U9" s="30">
        <f t="shared" si="5"/>
        <v>653.9399999999999</v>
      </c>
      <c r="V9" s="21">
        <v>930</v>
      </c>
      <c r="W9" s="38">
        <f t="shared" si="6"/>
        <v>7.031612903225806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2638</v>
      </c>
      <c r="D10" s="17">
        <f t="shared" si="0"/>
        <v>17.355263157894736</v>
      </c>
      <c r="E10" s="35">
        <f>+E5+E6+E7+E8+E9</f>
        <v>4733</v>
      </c>
      <c r="F10" s="8">
        <f>SUM(F5:F9)</f>
        <v>109</v>
      </c>
      <c r="G10" s="26"/>
      <c r="H10" s="34">
        <f t="shared" si="1"/>
        <v>49.050000000000004</v>
      </c>
      <c r="I10" s="11">
        <f>+I5+I6+I7+I8+I9</f>
        <v>36760</v>
      </c>
      <c r="J10" s="8">
        <f>+J5+J6+J7+J8+J9</f>
        <v>7784</v>
      </c>
      <c r="K10" s="34">
        <f t="shared" si="2"/>
        <v>21.17519042437432</v>
      </c>
      <c r="L10" s="17">
        <f t="shared" si="3"/>
        <v>2490.88</v>
      </c>
      <c r="M10" s="35">
        <f>+M5+M6+M7+M8+M9</f>
        <v>34670</v>
      </c>
      <c r="N10" s="8">
        <f>SUM(N5:N9)</f>
        <v>9152</v>
      </c>
      <c r="O10" s="26"/>
      <c r="P10" s="17">
        <f t="shared" si="4"/>
        <v>1647.36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4187.29</v>
      </c>
      <c r="V10" s="27">
        <f>+V5+V6+V7+V8+V9</f>
        <v>6537</v>
      </c>
      <c r="W10" s="39">
        <f t="shared" si="6"/>
        <v>6.405522410891846</v>
      </c>
      <c r="X10" s="11">
        <f>SUM(X5:X9)</f>
        <v>0</v>
      </c>
      <c r="Y10" s="40">
        <f>SUM(Y5:Y9)</f>
        <v>313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5" sqref="J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1.5" customHeight="1">
      <c r="A5" s="118" t="s">
        <v>31</v>
      </c>
      <c r="B5" s="9">
        <v>2721</v>
      </c>
      <c r="C5" s="1">
        <v>380</v>
      </c>
      <c r="D5" s="15">
        <f aca="true" t="shared" si="0" ref="D5:D10">C5/B5*100</f>
        <v>13.965453877251012</v>
      </c>
      <c r="E5" s="12">
        <v>1203</v>
      </c>
      <c r="F5" s="5"/>
      <c r="G5" s="24"/>
      <c r="H5" s="15">
        <f aca="true" t="shared" si="1" ref="H5:H10">F5*0.45</f>
        <v>0</v>
      </c>
      <c r="I5" s="12">
        <v>8955</v>
      </c>
      <c r="J5" s="5">
        <v>630</v>
      </c>
      <c r="K5" s="32">
        <f aca="true" t="shared" si="2" ref="K5:K10">J5/I5*100</f>
        <v>7.035175879396985</v>
      </c>
      <c r="L5" s="15">
        <f>J5*0.32</f>
        <v>201.6</v>
      </c>
      <c r="M5" s="12">
        <v>5400</v>
      </c>
      <c r="N5" s="5">
        <v>2220</v>
      </c>
      <c r="O5" s="24"/>
      <c r="P5" s="15">
        <f aca="true" t="shared" si="3" ref="P5:P10">N5*0.18</f>
        <v>399.59999999999997</v>
      </c>
      <c r="Q5" s="12"/>
      <c r="R5" s="5"/>
      <c r="S5" s="24"/>
      <c r="T5" s="15"/>
      <c r="U5" s="29">
        <f aca="true" t="shared" si="4" ref="U5:U10">H5+L5+P5+T5</f>
        <v>601.1999999999999</v>
      </c>
      <c r="V5" s="20">
        <v>1646</v>
      </c>
      <c r="W5" s="37">
        <f aca="true" t="shared" si="5" ref="W5:W10">U5/V5*10</f>
        <v>3.6524908869987844</v>
      </c>
      <c r="X5" s="12"/>
      <c r="Y5" s="43">
        <v>12</v>
      </c>
    </row>
    <row r="6" spans="1:25" ht="61.5" customHeight="1">
      <c r="A6" s="119" t="s">
        <v>33</v>
      </c>
      <c r="B6" s="10">
        <v>3879</v>
      </c>
      <c r="C6" s="4">
        <v>1265</v>
      </c>
      <c r="D6" s="15">
        <f t="shared" si="0"/>
        <v>32.61149780871359</v>
      </c>
      <c r="E6" s="13">
        <v>1430</v>
      </c>
      <c r="F6" s="3">
        <v>167</v>
      </c>
      <c r="G6" s="24"/>
      <c r="H6" s="15">
        <f t="shared" si="1"/>
        <v>75.15</v>
      </c>
      <c r="I6" s="13">
        <v>12025</v>
      </c>
      <c r="J6" s="3">
        <v>5774</v>
      </c>
      <c r="K6" s="32">
        <f t="shared" si="2"/>
        <v>48.016632016632016</v>
      </c>
      <c r="L6" s="15">
        <f>J6*0.32</f>
        <v>1847.68</v>
      </c>
      <c r="M6" s="13">
        <v>8325</v>
      </c>
      <c r="N6" s="3">
        <v>2500</v>
      </c>
      <c r="O6" s="24"/>
      <c r="P6" s="15">
        <f t="shared" si="3"/>
        <v>450</v>
      </c>
      <c r="Q6" s="13"/>
      <c r="R6" s="3"/>
      <c r="S6" s="24"/>
      <c r="T6" s="15"/>
      <c r="U6" s="29">
        <f t="shared" si="4"/>
        <v>2372.83</v>
      </c>
      <c r="V6" s="19">
        <v>2000</v>
      </c>
      <c r="W6" s="37">
        <f t="shared" si="5"/>
        <v>11.86415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15">
        <f t="shared" si="1"/>
        <v>0</v>
      </c>
      <c r="I7" s="53">
        <v>3000</v>
      </c>
      <c r="J7" s="54"/>
      <c r="K7" s="57">
        <f t="shared" si="2"/>
        <v>0</v>
      </c>
      <c r="L7" s="15">
        <f>J7*0.32</f>
        <v>0</v>
      </c>
      <c r="M7" s="53">
        <v>5000</v>
      </c>
      <c r="N7" s="54"/>
      <c r="O7" s="56"/>
      <c r="P7" s="1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37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692</v>
      </c>
      <c r="D8" s="15">
        <f t="shared" si="0"/>
        <v>17.299999999999997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2092</v>
      </c>
      <c r="K8" s="32">
        <f t="shared" si="2"/>
        <v>23.826879271070613</v>
      </c>
      <c r="L8" s="15">
        <f>J8*0.32</f>
        <v>669.44</v>
      </c>
      <c r="M8" s="13">
        <v>10545</v>
      </c>
      <c r="N8" s="3">
        <v>799</v>
      </c>
      <c r="O8" s="24"/>
      <c r="P8" s="15">
        <f t="shared" si="3"/>
        <v>143.82</v>
      </c>
      <c r="Q8" s="13">
        <v>300</v>
      </c>
      <c r="R8" s="3"/>
      <c r="S8" s="24"/>
      <c r="T8" s="15">
        <f>R8*0.85</f>
        <v>0</v>
      </c>
      <c r="U8" s="29">
        <f t="shared" si="4"/>
        <v>813.26</v>
      </c>
      <c r="V8" s="19">
        <v>1961</v>
      </c>
      <c r="W8" s="37">
        <f t="shared" si="5"/>
        <v>4.1471698113207545</v>
      </c>
      <c r="X8" s="13"/>
      <c r="Y8" s="41">
        <v>301</v>
      </c>
    </row>
    <row r="9" spans="1:25" ht="30.75" customHeight="1" thickBot="1">
      <c r="A9" s="18" t="s">
        <v>16</v>
      </c>
      <c r="B9" s="62">
        <v>2500</v>
      </c>
      <c r="C9" s="6">
        <v>507</v>
      </c>
      <c r="D9" s="16">
        <f t="shared" si="0"/>
        <v>20.28</v>
      </c>
      <c r="E9" s="14">
        <v>1100</v>
      </c>
      <c r="F9" s="7"/>
      <c r="G9" s="25"/>
      <c r="H9" s="15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4019</v>
      </c>
      <c r="O9" s="25"/>
      <c r="P9" s="15">
        <f t="shared" si="3"/>
        <v>723.42</v>
      </c>
      <c r="Q9" s="14"/>
      <c r="R9" s="7"/>
      <c r="S9" s="25"/>
      <c r="T9" s="16"/>
      <c r="U9" s="30">
        <f t="shared" si="4"/>
        <v>723.42</v>
      </c>
      <c r="V9" s="21">
        <v>930</v>
      </c>
      <c r="W9" s="38">
        <f t="shared" si="5"/>
        <v>7.7787096774193545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2844</v>
      </c>
      <c r="D10" s="17">
        <f t="shared" si="0"/>
        <v>18.710526315789476</v>
      </c>
      <c r="E10" s="35">
        <f>+E5+E6+E7+E8+E9</f>
        <v>4733</v>
      </c>
      <c r="F10" s="8">
        <f>SUM(F5:F9)</f>
        <v>167</v>
      </c>
      <c r="G10" s="26"/>
      <c r="H10" s="34">
        <f t="shared" si="1"/>
        <v>75.15</v>
      </c>
      <c r="I10" s="11">
        <f>+I5+I6+I7+I8+I9</f>
        <v>36760</v>
      </c>
      <c r="J10" s="8">
        <f>+J5+J6+J7+J8+J9</f>
        <v>8496</v>
      </c>
      <c r="K10" s="34">
        <f t="shared" si="2"/>
        <v>23.11207834602829</v>
      </c>
      <c r="L10" s="17">
        <f>J10*0.32</f>
        <v>2718.7200000000003</v>
      </c>
      <c r="M10" s="35">
        <f>+M5+M6+M7+M8+M9</f>
        <v>34670</v>
      </c>
      <c r="N10" s="8">
        <f>SUM(N5:N9)</f>
        <v>9538</v>
      </c>
      <c r="O10" s="26"/>
      <c r="P10" s="17">
        <f t="shared" si="3"/>
        <v>1716.84</v>
      </c>
      <c r="Q10" s="11">
        <f>SUM(Q5:Q9)</f>
        <v>300</v>
      </c>
      <c r="R10" s="8"/>
      <c r="S10" s="26"/>
      <c r="T10" s="17">
        <f>R10*0.85</f>
        <v>0</v>
      </c>
      <c r="U10" s="31">
        <f t="shared" si="4"/>
        <v>4510.71</v>
      </c>
      <c r="V10" s="27">
        <f>+V5+V6+V7+V8+V9</f>
        <v>6537</v>
      </c>
      <c r="W10" s="39">
        <f t="shared" si="5"/>
        <v>6.900275355667738</v>
      </c>
      <c r="X10" s="11">
        <f>SUM(X5:X9)</f>
        <v>0</v>
      </c>
      <c r="Y10" s="40">
        <f>SUM(Y5:Y9)</f>
        <v>313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L5" sqref="L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70"/>
      <c r="V1" s="170"/>
      <c r="W1" s="170"/>
    </row>
    <row r="2" spans="1:25" ht="42.75" customHeight="1" thickBot="1">
      <c r="A2" s="175" t="s">
        <v>1</v>
      </c>
      <c r="B2" s="164" t="s">
        <v>2</v>
      </c>
      <c r="C2" s="165"/>
      <c r="D2" s="166"/>
      <c r="E2" s="171" t="s">
        <v>4</v>
      </c>
      <c r="F2" s="172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  <c r="U2" s="175" t="s">
        <v>22</v>
      </c>
      <c r="V2" s="175" t="s">
        <v>8</v>
      </c>
      <c r="W2" s="178" t="s">
        <v>9</v>
      </c>
      <c r="X2" s="160" t="s">
        <v>19</v>
      </c>
      <c r="Y2" s="161"/>
    </row>
    <row r="3" spans="1:25" ht="42.75" customHeight="1" thickBot="1">
      <c r="A3" s="176"/>
      <c r="B3" s="167"/>
      <c r="C3" s="170"/>
      <c r="D3" s="168"/>
      <c r="E3" s="181" t="s">
        <v>3</v>
      </c>
      <c r="F3" s="182"/>
      <c r="G3" s="183"/>
      <c r="H3" s="184"/>
      <c r="I3" s="181" t="s">
        <v>5</v>
      </c>
      <c r="J3" s="182"/>
      <c r="K3" s="183"/>
      <c r="L3" s="184"/>
      <c r="M3" s="181" t="s">
        <v>6</v>
      </c>
      <c r="N3" s="182"/>
      <c r="O3" s="183"/>
      <c r="P3" s="184"/>
      <c r="Q3" s="181" t="s">
        <v>7</v>
      </c>
      <c r="R3" s="182"/>
      <c r="S3" s="183"/>
      <c r="T3" s="184"/>
      <c r="U3" s="176"/>
      <c r="V3" s="176"/>
      <c r="W3" s="179"/>
      <c r="X3" s="162"/>
      <c r="Y3" s="163"/>
    </row>
    <row r="4" spans="1:25" ht="42.75" customHeight="1" thickBot="1">
      <c r="A4" s="17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77"/>
      <c r="V4" s="177"/>
      <c r="W4" s="180"/>
      <c r="X4" s="44" t="s">
        <v>20</v>
      </c>
      <c r="Y4" s="45" t="s">
        <v>21</v>
      </c>
    </row>
    <row r="5" spans="1:25" ht="62.25" customHeight="1">
      <c r="A5" s="118" t="s">
        <v>31</v>
      </c>
      <c r="B5" s="9">
        <v>2721</v>
      </c>
      <c r="C5" s="72">
        <v>380</v>
      </c>
      <c r="D5" s="15">
        <f aca="true" t="shared" si="0" ref="D5:D10">C5/B5*100</f>
        <v>13.965453877251012</v>
      </c>
      <c r="E5" s="12">
        <v>1203</v>
      </c>
      <c r="F5" s="64"/>
      <c r="G5" s="24"/>
      <c r="H5" s="15">
        <f aca="true" t="shared" si="1" ref="H5:H10">F5*0.45</f>
        <v>0</v>
      </c>
      <c r="I5" s="12">
        <v>8955</v>
      </c>
      <c r="J5" s="73">
        <v>630</v>
      </c>
      <c r="K5" s="32">
        <f aca="true" t="shared" si="2" ref="K5:K10">J5/I5*100</f>
        <v>7.035175879396985</v>
      </c>
      <c r="L5" s="15">
        <f aca="true" t="shared" si="3" ref="L5:L10">J5*0.32</f>
        <v>201.6</v>
      </c>
      <c r="M5" s="12">
        <v>5400</v>
      </c>
      <c r="N5" s="73">
        <v>2220</v>
      </c>
      <c r="O5" s="24"/>
      <c r="P5" s="15">
        <f aca="true" t="shared" si="4" ref="P5:P10">N5*0.18</f>
        <v>399.59999999999997</v>
      </c>
      <c r="Q5" s="12"/>
      <c r="R5" s="5"/>
      <c r="S5" s="24"/>
      <c r="T5" s="15"/>
      <c r="U5" s="29">
        <f aca="true" t="shared" si="5" ref="U5:U10">H5+L5+P5+T5</f>
        <v>601.1999999999999</v>
      </c>
      <c r="V5" s="20">
        <v>1646</v>
      </c>
      <c r="W5" s="37">
        <f aca="true" t="shared" si="6" ref="W5:W10">U5/V5*10</f>
        <v>3.6524908869987844</v>
      </c>
      <c r="X5" s="12"/>
      <c r="Y5" s="43">
        <v>12</v>
      </c>
    </row>
    <row r="6" spans="1:25" ht="62.25" customHeight="1">
      <c r="A6" s="119" t="s">
        <v>33</v>
      </c>
      <c r="B6" s="10">
        <v>3879</v>
      </c>
      <c r="C6" s="66">
        <v>1325</v>
      </c>
      <c r="D6" s="67">
        <f t="shared" si="0"/>
        <v>34.158288218613045</v>
      </c>
      <c r="E6" s="68">
        <v>1430</v>
      </c>
      <c r="F6" s="69">
        <v>281</v>
      </c>
      <c r="G6" s="70"/>
      <c r="H6" s="15">
        <f t="shared" si="1"/>
        <v>126.45</v>
      </c>
      <c r="I6" s="68">
        <v>12025</v>
      </c>
      <c r="J6" s="69">
        <v>215</v>
      </c>
      <c r="K6" s="71">
        <f t="shared" si="2"/>
        <v>1.787941787941788</v>
      </c>
      <c r="L6" s="15">
        <f t="shared" si="3"/>
        <v>68.8</v>
      </c>
      <c r="M6" s="68">
        <v>8325</v>
      </c>
      <c r="N6" s="69">
        <v>2500</v>
      </c>
      <c r="O6" s="24"/>
      <c r="P6" s="15">
        <f t="shared" si="4"/>
        <v>450</v>
      </c>
      <c r="Q6" s="13"/>
      <c r="R6" s="3"/>
      <c r="S6" s="24"/>
      <c r="T6" s="15"/>
      <c r="U6" s="29">
        <f t="shared" si="5"/>
        <v>645.25</v>
      </c>
      <c r="V6" s="19">
        <v>2000</v>
      </c>
      <c r="W6" s="37">
        <f t="shared" si="6"/>
        <v>3.22625</v>
      </c>
      <c r="X6" s="13"/>
      <c r="Y6" s="41"/>
    </row>
    <row r="7" spans="1:54" s="50" customFormat="1" ht="30.75" customHeight="1">
      <c r="A7" s="120" t="s">
        <v>14</v>
      </c>
      <c r="B7" s="53">
        <v>2100</v>
      </c>
      <c r="C7" s="63"/>
      <c r="D7" s="55">
        <f t="shared" si="0"/>
        <v>0</v>
      </c>
      <c r="E7" s="53">
        <v>500</v>
      </c>
      <c r="F7" s="63"/>
      <c r="G7" s="56"/>
      <c r="H7" s="15">
        <f t="shared" si="1"/>
        <v>0</v>
      </c>
      <c r="I7" s="53">
        <v>3000</v>
      </c>
      <c r="J7" s="63"/>
      <c r="K7" s="57">
        <f t="shared" si="2"/>
        <v>0</v>
      </c>
      <c r="L7" s="15">
        <f t="shared" si="3"/>
        <v>0</v>
      </c>
      <c r="M7" s="53">
        <v>5000</v>
      </c>
      <c r="N7" s="63"/>
      <c r="O7" s="56"/>
      <c r="P7" s="15">
        <f t="shared" si="4"/>
        <v>0</v>
      </c>
      <c r="Q7" s="53"/>
      <c r="R7" s="54"/>
      <c r="S7" s="56"/>
      <c r="T7" s="55"/>
      <c r="U7" s="58">
        <f t="shared" si="5"/>
        <v>0</v>
      </c>
      <c r="V7" s="59"/>
      <c r="W7" s="37" t="e">
        <f t="shared" si="6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119" t="s">
        <v>47</v>
      </c>
      <c r="B8" s="10">
        <v>4000</v>
      </c>
      <c r="C8" s="66">
        <v>720</v>
      </c>
      <c r="D8" s="67">
        <f t="shared" si="0"/>
        <v>18</v>
      </c>
      <c r="E8" s="68">
        <v>500</v>
      </c>
      <c r="F8" s="69"/>
      <c r="G8" s="70"/>
      <c r="H8" s="15">
        <f t="shared" si="1"/>
        <v>0</v>
      </c>
      <c r="I8" s="68">
        <v>8780</v>
      </c>
      <c r="J8" s="69">
        <v>2092</v>
      </c>
      <c r="K8" s="71">
        <f t="shared" si="2"/>
        <v>23.826879271070613</v>
      </c>
      <c r="L8" s="15">
        <f t="shared" si="3"/>
        <v>669.44</v>
      </c>
      <c r="M8" s="68">
        <v>10545</v>
      </c>
      <c r="N8" s="69">
        <v>1067</v>
      </c>
      <c r="O8" s="24"/>
      <c r="P8" s="15">
        <f t="shared" si="4"/>
        <v>192.06</v>
      </c>
      <c r="Q8" s="13">
        <v>300</v>
      </c>
      <c r="R8" s="3"/>
      <c r="S8" s="24"/>
      <c r="T8" s="15">
        <f>R8*0.85</f>
        <v>0</v>
      </c>
      <c r="U8" s="29">
        <f t="shared" si="5"/>
        <v>861.5</v>
      </c>
      <c r="V8" s="19">
        <v>1961</v>
      </c>
      <c r="W8" s="37">
        <f t="shared" si="6"/>
        <v>4.393166751657318</v>
      </c>
      <c r="X8" s="13"/>
      <c r="Y8" s="41">
        <v>301</v>
      </c>
    </row>
    <row r="9" spans="1:25" ht="30.75" customHeight="1" thickBot="1">
      <c r="A9" s="121" t="s">
        <v>46</v>
      </c>
      <c r="B9" s="62">
        <v>2500</v>
      </c>
      <c r="C9" s="74">
        <v>547</v>
      </c>
      <c r="D9" s="16">
        <f t="shared" si="0"/>
        <v>21.88</v>
      </c>
      <c r="E9" s="14">
        <v>1100</v>
      </c>
      <c r="F9" s="65"/>
      <c r="G9" s="25"/>
      <c r="H9" s="15">
        <f t="shared" si="1"/>
        <v>0</v>
      </c>
      <c r="I9" s="14">
        <v>4000</v>
      </c>
      <c r="J9" s="65"/>
      <c r="K9" s="33">
        <f t="shared" si="2"/>
        <v>0</v>
      </c>
      <c r="L9" s="15">
        <f t="shared" si="3"/>
        <v>0</v>
      </c>
      <c r="M9" s="14">
        <v>5400</v>
      </c>
      <c r="N9" s="75">
        <v>4230</v>
      </c>
      <c r="O9" s="25"/>
      <c r="P9" s="15">
        <f t="shared" si="4"/>
        <v>761.4</v>
      </c>
      <c r="Q9" s="14"/>
      <c r="R9" s="7"/>
      <c r="S9" s="25"/>
      <c r="T9" s="16"/>
      <c r="U9" s="30">
        <f t="shared" si="5"/>
        <v>761.4</v>
      </c>
      <c r="V9" s="21">
        <v>930</v>
      </c>
      <c r="W9" s="38">
        <f t="shared" si="6"/>
        <v>8.187096774193549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2972</v>
      </c>
      <c r="D10" s="17">
        <f t="shared" si="0"/>
        <v>19.55263157894737</v>
      </c>
      <c r="E10" s="35">
        <f>+E5+E6+E7+E8+E9</f>
        <v>4733</v>
      </c>
      <c r="F10" s="8">
        <f>SUM(F5:F9)</f>
        <v>281</v>
      </c>
      <c r="G10" s="26"/>
      <c r="H10" s="34">
        <f t="shared" si="1"/>
        <v>126.45</v>
      </c>
      <c r="I10" s="11">
        <f>+I5+I6+I7+I8+I9</f>
        <v>36760</v>
      </c>
      <c r="J10" s="8">
        <f>+J5+J6+J7+J8+J9</f>
        <v>2937</v>
      </c>
      <c r="K10" s="34">
        <f t="shared" si="2"/>
        <v>7.989662676822633</v>
      </c>
      <c r="L10" s="17">
        <f t="shared" si="3"/>
        <v>939.84</v>
      </c>
      <c r="M10" s="35">
        <f>+M5+M6+M7+M8+M9</f>
        <v>34670</v>
      </c>
      <c r="N10" s="8">
        <f>SUM(N5:N9)</f>
        <v>10017</v>
      </c>
      <c r="O10" s="26"/>
      <c r="P10" s="17">
        <f t="shared" si="4"/>
        <v>1803.06</v>
      </c>
      <c r="Q10" s="11">
        <f>SUM(Q5:Q9)</f>
        <v>300</v>
      </c>
      <c r="R10" s="8"/>
      <c r="S10" s="26"/>
      <c r="T10" s="17">
        <f>R10*0.85</f>
        <v>0</v>
      </c>
      <c r="U10" s="31">
        <f t="shared" si="5"/>
        <v>2869.35</v>
      </c>
      <c r="V10" s="27">
        <f>+V5+V6+V7+V8+V9</f>
        <v>6537</v>
      </c>
      <c r="W10" s="39">
        <f t="shared" si="6"/>
        <v>4.389398806792107</v>
      </c>
      <c r="X10" s="11">
        <f>SUM(X5:X9)</f>
        <v>0</v>
      </c>
      <c r="Y10" s="40">
        <f>SUM(Y5:Y9)</f>
        <v>313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sox-2</cp:lastModifiedBy>
  <cp:lastPrinted>2015-08-10T07:14:30Z</cp:lastPrinted>
  <dcterms:created xsi:type="dcterms:W3CDTF">2014-04-14T08:12:46Z</dcterms:created>
  <dcterms:modified xsi:type="dcterms:W3CDTF">2015-09-02T06:47:26Z</dcterms:modified>
  <cp:category/>
  <cp:version/>
  <cp:contentType/>
  <cp:contentStatus/>
</cp:coreProperties>
</file>