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3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<sst xmlns="http://schemas.openxmlformats.org/spreadsheetml/2006/main" count="54" uniqueCount="30">
  <si>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</si>
  <si>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</si>
  <si>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</si>
  <si>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</si>
  <si>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</si>
  <si>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</si>
  <si>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</si>
  <si>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</si>
  <si>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</si>
  <si>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</si>
  <si>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</si>
  <si>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</si>
  <si>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</si>
  <si>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</si>
  <si>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</si>
  <si>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</si>
  <si>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</si>
  <si>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</si>
  <si>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</si>
  <si>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</si>
  <si>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</si>
  <si>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</si>
  <si>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</si>
  <si>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</si>
  <si>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</si>
  <si>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</si>
  <si>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</si>
  <si>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</si>
  <si>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</si>
  <si>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13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</si>
</sst>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46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1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5" xfId="0" applyFont="1" applyFill="1" applyBorder="1" applyAlignment="1">
      <alignment horizontal="center" vertical="center" wrapText="1"/>
    </xf>
    <xf numFmtId="0" fontId="22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164" fontId="21" fillId="0" borderId="59" xfId="0" applyNumberFormat="1" applyFont="1" applyFill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center" vertical="center" wrapText="1"/>
    </xf>
    <xf numFmtId="164" fontId="21" fillId="0" borderId="57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79"/>
      <c r="AK1" s="79"/>
    </row>
    <row r="2" spans="1:37" ht="42.75" customHeight="1" thickBot="1">
      <c r="A2" s="87" t="s">
        <v>1</v>
      </c>
      <c r="B2" s="90" t="s">
        <v>23</v>
      </c>
      <c r="C2" s="91"/>
      <c r="D2" s="92"/>
      <c r="E2" s="80" t="s">
        <v>3</v>
      </c>
      <c r="F2" s="81"/>
      <c r="G2" s="81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  <c r="AC2" s="96" t="s">
        <v>15</v>
      </c>
      <c r="AD2" s="97"/>
      <c r="AE2" s="97"/>
      <c r="AF2" s="97"/>
      <c r="AG2" s="98"/>
      <c r="AH2" s="84" t="s">
        <v>12</v>
      </c>
      <c r="AI2" s="84" t="s">
        <v>26</v>
      </c>
      <c r="AJ2" s="84" t="s">
        <v>7</v>
      </c>
      <c r="AK2" s="84" t="s">
        <v>24</v>
      </c>
    </row>
    <row r="3" spans="1:37" ht="42.75" customHeight="1" thickBot="1">
      <c r="A3" s="88"/>
      <c r="B3" s="93"/>
      <c r="C3" s="94"/>
      <c r="D3" s="95"/>
      <c r="E3" s="80" t="s">
        <v>2</v>
      </c>
      <c r="F3" s="81"/>
      <c r="G3" s="81"/>
      <c r="H3" s="102"/>
      <c r="I3" s="75" t="s">
        <v>4</v>
      </c>
      <c r="J3" s="76"/>
      <c r="K3" s="66"/>
      <c r="L3" s="77"/>
      <c r="M3" s="75" t="s">
        <v>5</v>
      </c>
      <c r="N3" s="76"/>
      <c r="O3" s="66"/>
      <c r="P3" s="77"/>
      <c r="Q3" s="75" t="s">
        <v>6</v>
      </c>
      <c r="R3" s="76"/>
      <c r="S3" s="66"/>
      <c r="T3" s="77"/>
      <c r="U3" s="75" t="s">
        <v>20</v>
      </c>
      <c r="V3" s="76"/>
      <c r="W3" s="66"/>
      <c r="X3" s="77"/>
      <c r="Y3" s="75" t="s">
        <v>25</v>
      </c>
      <c r="Z3" s="76"/>
      <c r="AA3" s="66"/>
      <c r="AB3" s="77"/>
      <c r="AC3" s="99"/>
      <c r="AD3" s="100"/>
      <c r="AE3" s="100"/>
      <c r="AF3" s="100"/>
      <c r="AG3" s="101"/>
      <c r="AH3" s="85"/>
      <c r="AI3" s="85"/>
      <c r="AJ3" s="85"/>
      <c r="AK3" s="85"/>
    </row>
    <row r="4" spans="1:37" ht="42.75" customHeight="1" thickBot="1">
      <c r="A4" s="89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86"/>
      <c r="AI4" s="86"/>
      <c r="AJ4" s="86"/>
      <c r="AK4" s="85"/>
    </row>
    <row r="5" spans="1:37" s="62" customFormat="1" ht="47.25" customHeight="1">
      <c r="A5" s="104" t="s">
        <v>9</v>
      </c>
      <c r="B5" s="55">
        <v>797</v>
      </c>
      <c r="C5" s="56">
        <v>797</v>
      </c>
      <c r="D5" s="57">
        <f aca="true" t="shared" si="0" ref="D5:D11">C5/B5*100</f>
        <v>100</v>
      </c>
      <c r="E5" s="58">
        <v>50</v>
      </c>
      <c r="F5" s="56">
        <v>50</v>
      </c>
      <c r="G5" s="59">
        <f aca="true" t="shared" si="1" ref="G5:G11">F5/E5*100</f>
        <v>100</v>
      </c>
      <c r="H5" s="57">
        <f aca="true" t="shared" si="2" ref="H5:H11">F5*0.45</f>
        <v>22.5</v>
      </c>
      <c r="I5" s="58">
        <v>3845</v>
      </c>
      <c r="J5" s="56">
        <v>3845</v>
      </c>
      <c r="K5" s="59">
        <f aca="true" t="shared" si="3" ref="K5:K11">J5/I5*100</f>
        <v>100</v>
      </c>
      <c r="L5" s="57">
        <f aca="true" t="shared" si="4" ref="L5:L11">J5*0.32</f>
        <v>1230.4</v>
      </c>
      <c r="M5" s="58">
        <v>1530</v>
      </c>
      <c r="N5" s="56">
        <v>1530</v>
      </c>
      <c r="O5" s="59">
        <f>N5/M5*100</f>
        <v>100</v>
      </c>
      <c r="P5" s="57">
        <f>N5*0.18</f>
        <v>275.4</v>
      </c>
      <c r="Q5" s="58"/>
      <c r="R5" s="56"/>
      <c r="S5" s="59"/>
      <c r="T5" s="57"/>
      <c r="U5" s="58"/>
      <c r="V5" s="56"/>
      <c r="W5" s="59"/>
      <c r="X5" s="57"/>
      <c r="Y5" s="58"/>
      <c r="Z5" s="56"/>
      <c r="AA5" s="59"/>
      <c r="AB5" s="57"/>
      <c r="AC5" s="105"/>
      <c r="AD5" s="106"/>
      <c r="AE5" s="107"/>
      <c r="AF5" s="108"/>
      <c r="AG5" s="109"/>
      <c r="AH5" s="60">
        <f aca="true" t="shared" si="5" ref="AH5:AH11">(F5+J5+N5+R5+V5+Z5)/(E5+I5+M5+Q5+U5+Y5)*100</f>
        <v>100</v>
      </c>
      <c r="AI5" s="61">
        <f aca="true" t="shared" si="6" ref="AI5:AI11">H5+L5+P5+T5+X5+AB5</f>
        <v>1528.3000000000002</v>
      </c>
      <c r="AJ5" s="67">
        <v>1720</v>
      </c>
      <c r="AK5" s="69">
        <f>(AI5+AI6)/AJ5*10</f>
        <v>15.811337209302327</v>
      </c>
    </row>
    <row r="6" spans="1:37" s="62" customFormat="1" ht="47.25" customHeight="1">
      <c r="A6" s="22" t="s">
        <v>27</v>
      </c>
      <c r="B6" s="55">
        <v>2290</v>
      </c>
      <c r="C6" s="56">
        <v>534</v>
      </c>
      <c r="D6" s="57">
        <f t="shared" si="0"/>
        <v>23.31877729257642</v>
      </c>
      <c r="E6" s="58">
        <v>1226</v>
      </c>
      <c r="F6" s="56">
        <v>329</v>
      </c>
      <c r="G6" s="59">
        <f t="shared" si="1"/>
        <v>26.835236541598697</v>
      </c>
      <c r="H6" s="57">
        <f t="shared" si="2"/>
        <v>148.05</v>
      </c>
      <c r="I6" s="58">
        <v>9715</v>
      </c>
      <c r="J6" s="56">
        <v>3260</v>
      </c>
      <c r="K6" s="59">
        <f t="shared" si="3"/>
        <v>33.556356150283065</v>
      </c>
      <c r="L6" s="57">
        <f t="shared" si="4"/>
        <v>1043.2</v>
      </c>
      <c r="M6" s="58">
        <v>3980</v>
      </c>
      <c r="N6" s="56"/>
      <c r="O6" s="59">
        <f>N6/M6*100</f>
        <v>0</v>
      </c>
      <c r="P6" s="57">
        <f>N6*0.18</f>
        <v>0</v>
      </c>
      <c r="Q6" s="58"/>
      <c r="R6" s="56"/>
      <c r="S6" s="59"/>
      <c r="T6" s="57"/>
      <c r="U6" s="58">
        <v>800</v>
      </c>
      <c r="V6" s="56"/>
      <c r="W6" s="59">
        <f>V6/U6*100</f>
        <v>0</v>
      </c>
      <c r="X6" s="57">
        <f>V6*0.22</f>
        <v>0</v>
      </c>
      <c r="Y6" s="58">
        <v>200</v>
      </c>
      <c r="Z6" s="56"/>
      <c r="AA6" s="59">
        <f>Z6/Y6*100</f>
        <v>0</v>
      </c>
      <c r="AB6" s="57">
        <f>Z6*1</f>
        <v>0</v>
      </c>
      <c r="AC6" s="58">
        <v>478</v>
      </c>
      <c r="AD6" s="56"/>
      <c r="AE6" s="63">
        <f>AD6*100/AC6</f>
        <v>0</v>
      </c>
      <c r="AF6" s="64"/>
      <c r="AG6" s="65" t="e">
        <f>AF6/AD6*10</f>
        <v>#DIV/0!</v>
      </c>
      <c r="AH6" s="60">
        <f t="shared" si="5"/>
        <v>22.54255385968218</v>
      </c>
      <c r="AI6" s="61">
        <f t="shared" si="6"/>
        <v>1191.25</v>
      </c>
      <c r="AJ6" s="68"/>
      <c r="AK6" s="70"/>
    </row>
    <row r="7" spans="1:37" s="62" customFormat="1" ht="47.25" customHeight="1">
      <c r="A7" s="23" t="s">
        <v>22</v>
      </c>
      <c r="B7" s="110">
        <v>1159</v>
      </c>
      <c r="C7" s="111">
        <v>1159</v>
      </c>
      <c r="D7" s="57">
        <f t="shared" si="0"/>
        <v>100</v>
      </c>
      <c r="E7" s="112">
        <v>409</v>
      </c>
      <c r="F7" s="111">
        <v>409</v>
      </c>
      <c r="G7" s="59">
        <f t="shared" si="1"/>
        <v>100</v>
      </c>
      <c r="H7" s="57">
        <f t="shared" si="2"/>
        <v>184.05</v>
      </c>
      <c r="I7" s="112">
        <v>5020</v>
      </c>
      <c r="J7" s="111">
        <v>5020</v>
      </c>
      <c r="K7" s="59">
        <f t="shared" si="3"/>
        <v>100</v>
      </c>
      <c r="L7" s="57">
        <f t="shared" si="4"/>
        <v>1606.4</v>
      </c>
      <c r="M7" s="112"/>
      <c r="N7" s="111"/>
      <c r="O7" s="59"/>
      <c r="P7" s="57"/>
      <c r="Q7" s="112"/>
      <c r="R7" s="111"/>
      <c r="S7" s="59"/>
      <c r="T7" s="57"/>
      <c r="U7" s="112"/>
      <c r="V7" s="111"/>
      <c r="W7" s="59"/>
      <c r="X7" s="57"/>
      <c r="Y7" s="112"/>
      <c r="Z7" s="111"/>
      <c r="AA7" s="59"/>
      <c r="AB7" s="57"/>
      <c r="AC7" s="112"/>
      <c r="AD7" s="111"/>
      <c r="AE7" s="63"/>
      <c r="AF7" s="64"/>
      <c r="AG7" s="65"/>
      <c r="AH7" s="60">
        <f t="shared" si="5"/>
        <v>100</v>
      </c>
      <c r="AI7" s="61">
        <f t="shared" si="6"/>
        <v>1790.45</v>
      </c>
      <c r="AJ7" s="71">
        <v>1935</v>
      </c>
      <c r="AK7" s="73">
        <f>(AI7+AI8)/AJ7*10</f>
        <v>14.682428940568478</v>
      </c>
    </row>
    <row r="8" spans="1:37" s="24" customFormat="1" ht="47.25" customHeight="1">
      <c r="A8" s="22" t="s">
        <v>28</v>
      </c>
      <c r="B8" s="54">
        <v>2164</v>
      </c>
      <c r="C8" s="10">
        <v>650</v>
      </c>
      <c r="D8" s="6">
        <f t="shared" si="0"/>
        <v>30.0369685767098</v>
      </c>
      <c r="E8" s="11">
        <v>1091</v>
      </c>
      <c r="F8" s="12">
        <v>340</v>
      </c>
      <c r="G8" s="7">
        <f t="shared" si="1"/>
        <v>31.164069660861593</v>
      </c>
      <c r="H8" s="6">
        <f t="shared" si="2"/>
        <v>153</v>
      </c>
      <c r="I8" s="11">
        <v>9280</v>
      </c>
      <c r="J8" s="12">
        <v>2805</v>
      </c>
      <c r="K8" s="7">
        <f t="shared" si="3"/>
        <v>30.226293103448278</v>
      </c>
      <c r="L8" s="6">
        <f t="shared" si="4"/>
        <v>897.6</v>
      </c>
      <c r="M8" s="11">
        <v>7524</v>
      </c>
      <c r="N8" s="12"/>
      <c r="O8" s="7">
        <f>N8/M8*100</f>
        <v>0</v>
      </c>
      <c r="P8" s="6">
        <f>N8*0.18</f>
        <v>0</v>
      </c>
      <c r="Q8" s="11"/>
      <c r="R8" s="12"/>
      <c r="S8" s="7"/>
      <c r="T8" s="6"/>
      <c r="U8" s="11">
        <v>800</v>
      </c>
      <c r="V8" s="12"/>
      <c r="W8" s="7">
        <f>V8/U8*100</f>
        <v>0</v>
      </c>
      <c r="X8" s="6">
        <f>V8*0.22</f>
        <v>0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3">
        <f t="shared" si="5"/>
        <v>15.573161673681604</v>
      </c>
      <c r="AI8" s="8">
        <f t="shared" si="6"/>
        <v>1050.6</v>
      </c>
      <c r="AJ8" s="72"/>
      <c r="AK8" s="74"/>
    </row>
    <row r="9" spans="1:37" s="24" customFormat="1" ht="51" customHeight="1">
      <c r="A9" s="22" t="s">
        <v>13</v>
      </c>
      <c r="B9" s="25">
        <v>2500</v>
      </c>
      <c r="C9" s="10">
        <v>416</v>
      </c>
      <c r="D9" s="6">
        <f t="shared" si="0"/>
        <v>16.64</v>
      </c>
      <c r="E9" s="11">
        <v>1100</v>
      </c>
      <c r="F9" s="12">
        <v>11.5</v>
      </c>
      <c r="G9" s="7">
        <f t="shared" si="1"/>
        <v>1.0454545454545454</v>
      </c>
      <c r="H9" s="6">
        <f t="shared" si="2"/>
        <v>5.175</v>
      </c>
      <c r="I9" s="11">
        <v>9000</v>
      </c>
      <c r="J9" s="12">
        <v>3891</v>
      </c>
      <c r="K9" s="7">
        <f t="shared" si="3"/>
        <v>43.233333333333334</v>
      </c>
      <c r="L9" s="6">
        <f t="shared" si="4"/>
        <v>1245.1200000000001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65</v>
      </c>
      <c r="S9" s="7">
        <f>R9/Q9*100</f>
        <v>18.571428571428573</v>
      </c>
      <c r="T9" s="6">
        <f>R9*0.85</f>
        <v>55.25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17.138228941684666</v>
      </c>
      <c r="AI9" s="8">
        <f t="shared" si="6"/>
        <v>1305.545</v>
      </c>
      <c r="AJ9" s="13">
        <v>1882</v>
      </c>
      <c r="AK9" s="9">
        <f>AI9/AJ9*10</f>
        <v>6.9370085015940495</v>
      </c>
    </row>
    <row r="10" spans="1:37" s="24" customFormat="1" ht="51" customHeight="1" thickBot="1">
      <c r="A10" s="23" t="s">
        <v>14</v>
      </c>
      <c r="B10" s="39">
        <v>2500</v>
      </c>
      <c r="C10" s="14">
        <v>1600</v>
      </c>
      <c r="D10" s="15">
        <f t="shared" si="0"/>
        <v>64</v>
      </c>
      <c r="E10" s="16">
        <v>1000</v>
      </c>
      <c r="F10" s="18">
        <v>180</v>
      </c>
      <c r="G10" s="17">
        <f t="shared" si="1"/>
        <v>18</v>
      </c>
      <c r="H10" s="6">
        <f t="shared" si="2"/>
        <v>81</v>
      </c>
      <c r="I10" s="16">
        <v>4000</v>
      </c>
      <c r="J10" s="18">
        <v>3150</v>
      </c>
      <c r="K10" s="17">
        <f t="shared" si="3"/>
        <v>78.75</v>
      </c>
      <c r="L10" s="15">
        <f t="shared" si="4"/>
        <v>1008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85.89861751152074</v>
      </c>
      <c r="AI10" s="19">
        <f t="shared" si="6"/>
        <v>2167.2</v>
      </c>
      <c r="AJ10" s="20">
        <v>930</v>
      </c>
      <c r="AK10" s="21">
        <f>AI10/AJ10*10</f>
        <v>23.30322580645161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28">
        <f>SUM(C5:C10)</f>
        <v>5156</v>
      </c>
      <c r="D11" s="29">
        <f t="shared" si="0"/>
        <v>45.18843120070114</v>
      </c>
      <c r="E11" s="35">
        <f>SUM(E5:E10)</f>
        <v>4876</v>
      </c>
      <c r="F11" s="28">
        <f>SUM(F5:F10)</f>
        <v>1319.5</v>
      </c>
      <c r="G11" s="30">
        <f t="shared" si="1"/>
        <v>27.061115668580804</v>
      </c>
      <c r="H11" s="30">
        <f t="shared" si="2"/>
        <v>593.775</v>
      </c>
      <c r="I11" s="27">
        <f>SUM(I5:I10)</f>
        <v>40860</v>
      </c>
      <c r="J11" s="28">
        <f>SUM(J5:J10)</f>
        <v>21971</v>
      </c>
      <c r="K11" s="36">
        <f t="shared" si="3"/>
        <v>53.77141458639257</v>
      </c>
      <c r="L11" s="29">
        <f t="shared" si="4"/>
        <v>7030.72</v>
      </c>
      <c r="M11" s="34">
        <f>SUM(M5:M10)</f>
        <v>30434</v>
      </c>
      <c r="N11" s="28">
        <f>SUM(N5:N10)</f>
        <v>7520</v>
      </c>
      <c r="O11" s="30">
        <f>N11/M11*100</f>
        <v>24.709206808175065</v>
      </c>
      <c r="P11" s="29">
        <f>N11*0.18</f>
        <v>1353.6</v>
      </c>
      <c r="Q11" s="27">
        <f>SUM(Q5:Q10)</f>
        <v>350</v>
      </c>
      <c r="R11" s="38">
        <f>SUM(R9:R10)</f>
        <v>65</v>
      </c>
      <c r="S11" s="30">
        <f>SUM(S9:S10)</f>
        <v>18.571428571428573</v>
      </c>
      <c r="T11" s="29">
        <f>R11*0.85</f>
        <v>55.25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38.13202420649623</v>
      </c>
      <c r="AI11" s="33">
        <f t="shared" si="6"/>
        <v>9033.345</v>
      </c>
      <c r="AJ11" s="37">
        <f>SUM(AJ5:AJ10)</f>
        <v>6467</v>
      </c>
      <c r="AK11" s="48">
        <f>AI11/AJ11*10</f>
        <v>13.968370187103755</v>
      </c>
    </row>
    <row r="12" ht="15.75">
      <c r="AI12" s="103"/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2016-07-13T06:39:24Z</dcterms:modified>
  <cp:category/>
  <cp:version/>
  <cp:contentType/>
  <cp:contentStatus/>
</cp:coreProperties>
</file>