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15.09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<sst xmlns="http://schemas.openxmlformats.org/spreadsheetml/2006/main" count="54" uniqueCount="30">
  <si>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</si>
  <si>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</si>
  <si>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</si>
  <si>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</si>
  <si>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</si>
  <si>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</si>
  <si>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</si>
  <si>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</si>
  <si>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</si>
  <si>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</si>
  <si>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</si>
  <si>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</si>
  <si>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</si>
  <si>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</si>
  <si>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</si>
  <si>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</si>
  <si>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</si>
  <si>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</si>
  <si>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</si>
  <si>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</si>
  <si>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</si>
  <si>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</si>
  <si>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</si>
  <si>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</si>
  <si>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</si>
  <si>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</si>
  <si>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</si>
  <si>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</si>
  <si>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</si>
  <si>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15 сентября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</si>
</sst>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64" fontId="21" fillId="0" borderId="46" xfId="0" applyNumberFormat="1" applyFont="1" applyFill="1" applyBorder="1" applyAlignment="1">
      <alignment horizontal="center" vertical="center" wrapText="1"/>
    </xf>
    <xf numFmtId="1" fontId="21" fillId="0" borderId="46" xfId="0" applyNumberFormat="1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164" fontId="21" fillId="0" borderId="43" xfId="0" applyNumberFormat="1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49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4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B2" sqref="B2:D3"/>
    </sheetView>
  </sheetViews>
  <sheetFormatPr defaultColWidth="9.00390625" defaultRowHeight="12.75"/>
  <cols>
    <col min="1" max="1" width="22.25390625" style="1" customWidth="1"/>
    <col min="2" max="2" width="8.625" style="1" customWidth="1"/>
    <col min="3" max="4" width="7.625" style="1" customWidth="1"/>
    <col min="5" max="5" width="7.00390625" style="1" customWidth="1"/>
    <col min="6" max="6" width="6.75390625" style="1" customWidth="1"/>
    <col min="7" max="7" width="6.875" style="1" customWidth="1"/>
    <col min="8" max="8" width="8.625" style="1" customWidth="1"/>
    <col min="9" max="9" width="8.25390625" style="1" customWidth="1"/>
    <col min="10" max="10" width="8.125" style="1" customWidth="1"/>
    <col min="11" max="11" width="7.125" style="1" customWidth="1"/>
    <col min="12" max="12" width="9.875" style="1" customWidth="1"/>
    <col min="13" max="13" width="8.25390625" style="1" customWidth="1"/>
    <col min="14" max="14" width="8.125" style="1" customWidth="1"/>
    <col min="15" max="15" width="6.875" style="1" customWidth="1"/>
    <col min="16" max="16" width="9.00390625" style="1" customWidth="1"/>
    <col min="17" max="17" width="5.75390625" style="1" customWidth="1"/>
    <col min="18" max="18" width="5.625" style="1" customWidth="1"/>
    <col min="19" max="19" width="6.00390625" style="1" customWidth="1"/>
    <col min="20" max="20" width="7.75390625" style="1" customWidth="1"/>
    <col min="21" max="21" width="7.25390625" style="1" customWidth="1"/>
    <col min="22" max="22" width="7.125" style="1" customWidth="1"/>
    <col min="23" max="23" width="6.00390625" style="1" customWidth="1"/>
    <col min="24" max="24" width="7.00390625" style="1" customWidth="1"/>
    <col min="25" max="25" width="6.375" style="1" customWidth="1"/>
    <col min="26" max="26" width="5.25390625" style="1" customWidth="1"/>
    <col min="27" max="27" width="7.25390625" style="1" customWidth="1"/>
    <col min="28" max="28" width="7.375" style="1" customWidth="1"/>
    <col min="29" max="33" width="7.00390625" style="1" customWidth="1"/>
    <col min="34" max="34" width="11.875" style="1" customWidth="1"/>
    <col min="35" max="35" width="11.375" style="1" customWidth="1"/>
    <col min="36" max="36" width="6.625" style="1" customWidth="1"/>
    <col min="37" max="37" width="8.375" style="1" customWidth="1"/>
    <col min="38" max="16384" width="9.125" style="1" customWidth="1"/>
  </cols>
  <sheetData>
    <row r="1" spans="1:37" ht="36.75" customHeight="1" thickBo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1"/>
      <c r="AJ1" s="91"/>
      <c r="AK1" s="91"/>
    </row>
    <row r="2" spans="1:37" ht="42.75" customHeight="1" thickBot="1">
      <c r="A2" s="99" t="s">
        <v>1</v>
      </c>
      <c r="B2" s="102" t="s">
        <v>23</v>
      </c>
      <c r="C2" s="103"/>
      <c r="D2" s="104"/>
      <c r="E2" s="92" t="s">
        <v>3</v>
      </c>
      <c r="F2" s="93"/>
      <c r="G2" s="93"/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  <c r="AC2" s="108" t="s">
        <v>15</v>
      </c>
      <c r="AD2" s="109"/>
      <c r="AE2" s="109"/>
      <c r="AF2" s="109"/>
      <c r="AG2" s="110"/>
      <c r="AH2" s="96" t="s">
        <v>12</v>
      </c>
      <c r="AI2" s="96" t="s">
        <v>26</v>
      </c>
      <c r="AJ2" s="96" t="s">
        <v>7</v>
      </c>
      <c r="AK2" s="96" t="s">
        <v>24</v>
      </c>
    </row>
    <row r="3" spans="1:37" ht="42.75" customHeight="1" thickBot="1">
      <c r="A3" s="100"/>
      <c r="B3" s="105"/>
      <c r="C3" s="106"/>
      <c r="D3" s="107"/>
      <c r="E3" s="92" t="s">
        <v>2</v>
      </c>
      <c r="F3" s="93"/>
      <c r="G3" s="93"/>
      <c r="H3" s="114"/>
      <c r="I3" s="86" t="s">
        <v>4</v>
      </c>
      <c r="J3" s="87"/>
      <c r="K3" s="88"/>
      <c r="L3" s="89"/>
      <c r="M3" s="86" t="s">
        <v>5</v>
      </c>
      <c r="N3" s="87"/>
      <c r="O3" s="88"/>
      <c r="P3" s="89"/>
      <c r="Q3" s="86" t="s">
        <v>6</v>
      </c>
      <c r="R3" s="87"/>
      <c r="S3" s="88"/>
      <c r="T3" s="89"/>
      <c r="U3" s="86" t="s">
        <v>20</v>
      </c>
      <c r="V3" s="87"/>
      <c r="W3" s="88"/>
      <c r="X3" s="89"/>
      <c r="Y3" s="86" t="s">
        <v>25</v>
      </c>
      <c r="Z3" s="87"/>
      <c r="AA3" s="88"/>
      <c r="AB3" s="89"/>
      <c r="AC3" s="111"/>
      <c r="AD3" s="112"/>
      <c r="AE3" s="112"/>
      <c r="AF3" s="112"/>
      <c r="AG3" s="113"/>
      <c r="AH3" s="97"/>
      <c r="AI3" s="97"/>
      <c r="AJ3" s="97"/>
      <c r="AK3" s="97"/>
    </row>
    <row r="4" spans="1:37" ht="42.75" customHeight="1" thickBot="1">
      <c r="A4" s="101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98"/>
      <c r="AI4" s="98"/>
      <c r="AJ4" s="98"/>
      <c r="AK4" s="97"/>
    </row>
    <row r="5" spans="1:37" s="57" customFormat="1" ht="47.25" customHeight="1">
      <c r="A5" s="67" t="s">
        <v>9</v>
      </c>
      <c r="B5" s="58">
        <v>797</v>
      </c>
      <c r="C5" s="59">
        <v>797</v>
      </c>
      <c r="D5" s="60">
        <f aca="true" t="shared" si="0" ref="D5:D11">C5/B5*100</f>
        <v>100</v>
      </c>
      <c r="E5" s="61">
        <v>50</v>
      </c>
      <c r="F5" s="59">
        <v>50</v>
      </c>
      <c r="G5" s="62">
        <f aca="true" t="shared" si="1" ref="G5:G11">F5/E5*100</f>
        <v>100</v>
      </c>
      <c r="H5" s="60">
        <f aca="true" t="shared" si="2" ref="H5:H11">F5*0.45</f>
        <v>22.5</v>
      </c>
      <c r="I5" s="61">
        <v>3845</v>
      </c>
      <c r="J5" s="59">
        <v>3845</v>
      </c>
      <c r="K5" s="62">
        <f aca="true" t="shared" si="3" ref="K5:K11">J5/I5*100</f>
        <v>100</v>
      </c>
      <c r="L5" s="60">
        <f aca="true" t="shared" si="4" ref="L5:L11">J5*0.32</f>
        <v>1230.4</v>
      </c>
      <c r="M5" s="61">
        <v>1530</v>
      </c>
      <c r="N5" s="59">
        <v>1530</v>
      </c>
      <c r="O5" s="62">
        <f>N5/M5*100</f>
        <v>100</v>
      </c>
      <c r="P5" s="60">
        <f>N5*0.18</f>
        <v>275.4</v>
      </c>
      <c r="Q5" s="61"/>
      <c r="R5" s="59"/>
      <c r="S5" s="62"/>
      <c r="T5" s="60"/>
      <c r="U5" s="61"/>
      <c r="V5" s="59"/>
      <c r="W5" s="62"/>
      <c r="X5" s="60"/>
      <c r="Y5" s="61"/>
      <c r="Z5" s="59"/>
      <c r="AA5" s="62"/>
      <c r="AB5" s="60"/>
      <c r="AC5" s="68"/>
      <c r="AD5" s="69"/>
      <c r="AE5" s="70"/>
      <c r="AF5" s="71"/>
      <c r="AG5" s="72"/>
      <c r="AH5" s="66">
        <f aca="true" t="shared" si="5" ref="AH5:AH11">(F5+J5+N5+R5+V5+Z5)/(E5+I5+M5+Q5+U5+Y5)*100</f>
        <v>100</v>
      </c>
      <c r="AI5" s="56">
        <f aca="true" t="shared" si="6" ref="AI5:AI11">H5+L5+P5+T5+X5+AB5</f>
        <v>1528.3000000000002</v>
      </c>
      <c r="AJ5" s="78">
        <v>1720</v>
      </c>
      <c r="AK5" s="80">
        <f>(AI5+AI6)/AJ5*10</f>
        <v>30.26418604651163</v>
      </c>
    </row>
    <row r="6" spans="1:37" s="57" customFormat="1" ht="47.25" customHeight="1">
      <c r="A6" s="22" t="s">
        <v>27</v>
      </c>
      <c r="B6" s="58">
        <v>2290</v>
      </c>
      <c r="C6" s="59">
        <v>1487</v>
      </c>
      <c r="D6" s="60">
        <f t="shared" si="0"/>
        <v>64.93449781659389</v>
      </c>
      <c r="E6" s="61">
        <v>1226</v>
      </c>
      <c r="F6" s="59">
        <v>1460</v>
      </c>
      <c r="G6" s="62">
        <f t="shared" si="1"/>
        <v>119.08646003262642</v>
      </c>
      <c r="H6" s="60">
        <f t="shared" si="2"/>
        <v>657</v>
      </c>
      <c r="I6" s="61">
        <v>9715</v>
      </c>
      <c r="J6" s="59">
        <v>8570</v>
      </c>
      <c r="K6" s="62">
        <f t="shared" si="3"/>
        <v>88.21410190427174</v>
      </c>
      <c r="L6" s="60">
        <f t="shared" si="4"/>
        <v>2742.4</v>
      </c>
      <c r="M6" s="61">
        <v>3980</v>
      </c>
      <c r="N6" s="59">
        <v>1510</v>
      </c>
      <c r="O6" s="62">
        <f>N6/M6*100</f>
        <v>37.93969849246231</v>
      </c>
      <c r="P6" s="60">
        <f>N6*0.18</f>
        <v>271.8</v>
      </c>
      <c r="Q6" s="61"/>
      <c r="R6" s="59"/>
      <c r="S6" s="62"/>
      <c r="T6" s="60"/>
      <c r="U6" s="61">
        <v>800</v>
      </c>
      <c r="V6" s="59">
        <v>27</v>
      </c>
      <c r="W6" s="62">
        <f>V6/U6*100</f>
        <v>3.375</v>
      </c>
      <c r="X6" s="60">
        <f>V6*0.22</f>
        <v>5.94</v>
      </c>
      <c r="Y6" s="61">
        <v>200</v>
      </c>
      <c r="Z6" s="59"/>
      <c r="AA6" s="62">
        <f>Z6/Y6*100</f>
        <v>0</v>
      </c>
      <c r="AB6" s="60">
        <f>Z6*1</f>
        <v>0</v>
      </c>
      <c r="AC6" s="61">
        <v>478</v>
      </c>
      <c r="AD6" s="59"/>
      <c r="AE6" s="63">
        <f>AD6*100/AC6</f>
        <v>0</v>
      </c>
      <c r="AF6" s="64"/>
      <c r="AG6" s="65" t="e">
        <f>AF6/AD6*10</f>
        <v>#DIV/0!</v>
      </c>
      <c r="AH6" s="66">
        <f t="shared" si="5"/>
        <v>72.65247157841844</v>
      </c>
      <c r="AI6" s="56">
        <f t="shared" si="6"/>
        <v>3677.1400000000003</v>
      </c>
      <c r="AJ6" s="79"/>
      <c r="AK6" s="81"/>
    </row>
    <row r="7" spans="1:37" s="57" customFormat="1" ht="47.25" customHeight="1">
      <c r="A7" s="23" t="s">
        <v>22</v>
      </c>
      <c r="B7" s="73">
        <v>1159</v>
      </c>
      <c r="C7" s="74">
        <v>1159</v>
      </c>
      <c r="D7" s="60">
        <f t="shared" si="0"/>
        <v>100</v>
      </c>
      <c r="E7" s="75">
        <v>409</v>
      </c>
      <c r="F7" s="74">
        <v>409</v>
      </c>
      <c r="G7" s="62">
        <f t="shared" si="1"/>
        <v>100</v>
      </c>
      <c r="H7" s="60">
        <f t="shared" si="2"/>
        <v>184.05</v>
      </c>
      <c r="I7" s="75">
        <v>5020</v>
      </c>
      <c r="J7" s="74">
        <v>5020</v>
      </c>
      <c r="K7" s="62">
        <f t="shared" si="3"/>
        <v>100</v>
      </c>
      <c r="L7" s="60">
        <f t="shared" si="4"/>
        <v>1606.4</v>
      </c>
      <c r="M7" s="75"/>
      <c r="N7" s="74"/>
      <c r="O7" s="62"/>
      <c r="P7" s="60"/>
      <c r="Q7" s="75"/>
      <c r="R7" s="74"/>
      <c r="S7" s="62"/>
      <c r="T7" s="60"/>
      <c r="U7" s="75"/>
      <c r="V7" s="74"/>
      <c r="W7" s="62"/>
      <c r="X7" s="60"/>
      <c r="Y7" s="75"/>
      <c r="Z7" s="74"/>
      <c r="AA7" s="62"/>
      <c r="AB7" s="60"/>
      <c r="AC7" s="75"/>
      <c r="AD7" s="74"/>
      <c r="AE7" s="63"/>
      <c r="AF7" s="64"/>
      <c r="AG7" s="65"/>
      <c r="AH7" s="66">
        <f t="shared" si="5"/>
        <v>100</v>
      </c>
      <c r="AI7" s="56">
        <f t="shared" si="6"/>
        <v>1790.45</v>
      </c>
      <c r="AJ7" s="82">
        <v>1935</v>
      </c>
      <c r="AK7" s="84">
        <f>(AI7+AI8)/AJ7*10</f>
        <v>26.748113695090435</v>
      </c>
    </row>
    <row r="8" spans="1:37" s="24" customFormat="1" ht="60" customHeight="1">
      <c r="A8" s="22" t="s">
        <v>28</v>
      </c>
      <c r="B8" s="76">
        <v>2224</v>
      </c>
      <c r="C8" s="10">
        <v>2409</v>
      </c>
      <c r="D8" s="6">
        <f t="shared" si="0"/>
        <v>108.318345323741</v>
      </c>
      <c r="E8" s="11">
        <v>1091</v>
      </c>
      <c r="F8" s="12">
        <v>1091</v>
      </c>
      <c r="G8" s="7">
        <f t="shared" si="1"/>
        <v>100</v>
      </c>
      <c r="H8" s="6">
        <f t="shared" si="2"/>
        <v>490.95</v>
      </c>
      <c r="I8" s="11">
        <v>9280</v>
      </c>
      <c r="J8" s="12">
        <v>6606</v>
      </c>
      <c r="K8" s="7">
        <f t="shared" si="3"/>
        <v>71.1853448275862</v>
      </c>
      <c r="L8" s="6">
        <f t="shared" si="4"/>
        <v>2113.92</v>
      </c>
      <c r="M8" s="11">
        <v>7524</v>
      </c>
      <c r="N8" s="12">
        <v>3765</v>
      </c>
      <c r="O8" s="7">
        <f>N8/M8*100</f>
        <v>50.03987240829346</v>
      </c>
      <c r="P8" s="6">
        <f>N8*0.18</f>
        <v>677.6999999999999</v>
      </c>
      <c r="Q8" s="11"/>
      <c r="R8" s="12"/>
      <c r="S8" s="7"/>
      <c r="T8" s="6"/>
      <c r="U8" s="11">
        <v>800</v>
      </c>
      <c r="V8" s="12">
        <v>467</v>
      </c>
      <c r="W8" s="7">
        <f>V8/U8*100</f>
        <v>58.375</v>
      </c>
      <c r="X8" s="6">
        <f>V8*0.22</f>
        <v>102.74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77">
        <f t="shared" si="5"/>
        <v>59.069076504085174</v>
      </c>
      <c r="AI8" s="8">
        <f t="shared" si="6"/>
        <v>3385.3099999999995</v>
      </c>
      <c r="AJ8" s="83"/>
      <c r="AK8" s="85"/>
    </row>
    <row r="9" spans="1:37" s="24" customFormat="1" ht="51" customHeight="1">
      <c r="A9" s="22" t="s">
        <v>13</v>
      </c>
      <c r="B9" s="25">
        <v>2500</v>
      </c>
      <c r="C9" s="10">
        <v>1501</v>
      </c>
      <c r="D9" s="6">
        <f t="shared" si="0"/>
        <v>60.040000000000006</v>
      </c>
      <c r="E9" s="11">
        <v>1100</v>
      </c>
      <c r="F9" s="12">
        <v>336</v>
      </c>
      <c r="G9" s="7">
        <f t="shared" si="1"/>
        <v>30.545454545454547</v>
      </c>
      <c r="H9" s="6">
        <f t="shared" si="2"/>
        <v>151.20000000000002</v>
      </c>
      <c r="I9" s="11">
        <v>9000</v>
      </c>
      <c r="J9" s="12">
        <v>8241</v>
      </c>
      <c r="K9" s="7">
        <f t="shared" si="3"/>
        <v>91.56666666666666</v>
      </c>
      <c r="L9" s="6">
        <f t="shared" si="4"/>
        <v>2637.12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162.8</v>
      </c>
      <c r="S9" s="7">
        <f>R9/Q9*100</f>
        <v>46.51428571428572</v>
      </c>
      <c r="T9" s="6">
        <f>R9*0.85</f>
        <v>138.38</v>
      </c>
      <c r="U9" s="11">
        <v>700</v>
      </c>
      <c r="V9" s="12">
        <v>230</v>
      </c>
      <c r="W9" s="7">
        <f>V9/U9*100</f>
        <v>32.857142857142854</v>
      </c>
      <c r="X9" s="6">
        <f>V9*0.22</f>
        <v>50.6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38.74643628509719</v>
      </c>
      <c r="AI9" s="8">
        <f t="shared" si="6"/>
        <v>2977.2999999999997</v>
      </c>
      <c r="AJ9" s="13">
        <v>1882</v>
      </c>
      <c r="AK9" s="9">
        <f>AI9/AJ9*10</f>
        <v>15.819872476089266</v>
      </c>
    </row>
    <row r="10" spans="1:37" s="24" customFormat="1" ht="51" customHeight="1" thickBot="1">
      <c r="A10" s="23" t="s">
        <v>14</v>
      </c>
      <c r="B10" s="39">
        <v>2500</v>
      </c>
      <c r="C10" s="14">
        <v>2570</v>
      </c>
      <c r="D10" s="15">
        <f t="shared" si="0"/>
        <v>102.8</v>
      </c>
      <c r="E10" s="16">
        <v>1000</v>
      </c>
      <c r="F10" s="18">
        <v>940</v>
      </c>
      <c r="G10" s="17">
        <f t="shared" si="1"/>
        <v>94</v>
      </c>
      <c r="H10" s="6">
        <f t="shared" si="2"/>
        <v>423</v>
      </c>
      <c r="I10" s="16">
        <v>4000</v>
      </c>
      <c r="J10" s="18">
        <v>6340</v>
      </c>
      <c r="K10" s="17">
        <f t="shared" si="3"/>
        <v>158.5</v>
      </c>
      <c r="L10" s="15">
        <f t="shared" si="4"/>
        <v>2028.8</v>
      </c>
      <c r="M10" s="16">
        <v>5400</v>
      </c>
      <c r="N10" s="18">
        <v>7315</v>
      </c>
      <c r="O10" s="17">
        <f>N10/M10*100</f>
        <v>135.46296296296296</v>
      </c>
      <c r="P10" s="6">
        <f>N10*0.18</f>
        <v>1316.7</v>
      </c>
      <c r="Q10" s="16"/>
      <c r="R10" s="18"/>
      <c r="S10" s="17"/>
      <c r="T10" s="15"/>
      <c r="U10" s="16">
        <v>350</v>
      </c>
      <c r="V10" s="18">
        <v>323</v>
      </c>
      <c r="W10" s="17">
        <f>V10/U10*100</f>
        <v>92.28571428571428</v>
      </c>
      <c r="X10" s="15">
        <f>V10*0.22</f>
        <v>71.06</v>
      </c>
      <c r="Y10" s="16">
        <v>100</v>
      </c>
      <c r="Z10" s="18">
        <v>110</v>
      </c>
      <c r="AA10" s="17">
        <f>Z10/Y10*100</f>
        <v>110.00000000000001</v>
      </c>
      <c r="AB10" s="15">
        <f>Z10*1</f>
        <v>110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138.50691244239633</v>
      </c>
      <c r="AI10" s="19">
        <f t="shared" si="6"/>
        <v>3949.56</v>
      </c>
      <c r="AJ10" s="20">
        <v>930</v>
      </c>
      <c r="AK10" s="21">
        <f>AI10/AJ10*10</f>
        <v>42.468387096774194</v>
      </c>
    </row>
    <row r="11" spans="1:37" s="32" customFormat="1" ht="51" customHeight="1" thickBot="1">
      <c r="A11" s="26" t="s">
        <v>10</v>
      </c>
      <c r="B11" s="27">
        <f>SUM(B5:B10)</f>
        <v>11470</v>
      </c>
      <c r="C11" s="54">
        <f>SUM(C5:C10)</f>
        <v>9923</v>
      </c>
      <c r="D11" s="29">
        <f t="shared" si="0"/>
        <v>86.512641673932</v>
      </c>
      <c r="E11" s="35">
        <f>SUM(E5:E10)</f>
        <v>4876</v>
      </c>
      <c r="F11" s="28">
        <f>SUM(F5:F10)</f>
        <v>4286</v>
      </c>
      <c r="G11" s="30">
        <f t="shared" si="1"/>
        <v>87.89991796554553</v>
      </c>
      <c r="H11" s="30">
        <f t="shared" si="2"/>
        <v>1928.7</v>
      </c>
      <c r="I11" s="27">
        <f>SUM(I5:I10)</f>
        <v>40860</v>
      </c>
      <c r="J11" s="28">
        <f>SUM(J5:J10)</f>
        <v>38622</v>
      </c>
      <c r="K11" s="36">
        <f t="shared" si="3"/>
        <v>94.52276064610867</v>
      </c>
      <c r="L11" s="29">
        <f t="shared" si="4"/>
        <v>12359.04</v>
      </c>
      <c r="M11" s="34">
        <f>SUM(M5:M10)</f>
        <v>30434</v>
      </c>
      <c r="N11" s="28">
        <f>SUM(N5:N10)</f>
        <v>14120</v>
      </c>
      <c r="O11" s="30">
        <f>N11/M11*100</f>
        <v>46.395478740881906</v>
      </c>
      <c r="P11" s="29">
        <f>N11*0.18</f>
        <v>2541.6</v>
      </c>
      <c r="Q11" s="27">
        <f>SUM(Q5:Q10)</f>
        <v>350</v>
      </c>
      <c r="R11" s="38">
        <f>SUM(R9:R10)</f>
        <v>162.8</v>
      </c>
      <c r="S11" s="30">
        <f>SUM(S9:S10)</f>
        <v>46.51428571428572</v>
      </c>
      <c r="T11" s="29">
        <f>R11*0.85</f>
        <v>138.38</v>
      </c>
      <c r="U11" s="55">
        <f>SUM(U5:U10)</f>
        <v>2650</v>
      </c>
      <c r="V11" s="28">
        <f>SUM(V5:V10)</f>
        <v>1047</v>
      </c>
      <c r="W11" s="36">
        <f>V11/U11*100</f>
        <v>39.509433962264154</v>
      </c>
      <c r="X11" s="29">
        <f>V11*0.22</f>
        <v>230.34</v>
      </c>
      <c r="Y11" s="27">
        <f>SUM(Y5:Y10)</f>
        <v>1800</v>
      </c>
      <c r="Z11" s="38">
        <f>SUM(Z9:Z10)</f>
        <v>110</v>
      </c>
      <c r="AA11" s="30">
        <f>SUM(AA9:AA10)</f>
        <v>110.00000000000001</v>
      </c>
      <c r="AB11" s="29">
        <f>Z11*1</f>
        <v>110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72.06101025071014</v>
      </c>
      <c r="AI11" s="33">
        <f t="shared" si="6"/>
        <v>17308.06</v>
      </c>
      <c r="AJ11" s="37">
        <f>SUM(AJ5:AJ10)</f>
        <v>6467</v>
      </c>
      <c r="AK11" s="48">
        <f>AI11/AJ11*10</f>
        <v>26.76366166692439</v>
      </c>
    </row>
    <row r="12" ht="15.75">
      <c r="AI12" s="53"/>
    </row>
  </sheetData>
  <mergeCells count="19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  <mergeCell ref="AJ5:AJ6"/>
    <mergeCell ref="AK5:AK6"/>
    <mergeCell ref="AJ7:AJ8"/>
    <mergeCell ref="AK7:AK8"/>
  </mergeCells>
  <printOptions/>
  <pageMargins left="0.1968503937007874" right="0.1968503937007874" top="1.968503937007874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2016-09-15T06:24:10Z</cp:lastPrinted>
  <dcterms:created xsi:type="dcterms:W3CDTF">2014-04-14T08:12:46Z</dcterms:created>
  <dcterms:modified xsi:type="dcterms:W3CDTF">2016-09-15T06:24:35Z</dcterms:modified>
  <cp:category/>
  <cp:version/>
  <cp:contentType/>
  <cp:contentStatus/>
</cp:coreProperties>
</file>