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7.07.17" sheetId="4" r:id="rId4"/>
  </sheets>
  <definedNames/>
  <calcPr fullCalcOnLoad="1"/>
</workbook>
</file>

<file path=xl/sharedStrings.xml><?xml version="1.0" encoding="utf-8"?>
<sst xmlns="http://schemas.openxmlformats.org/spreadsheetml/2006/main" count="175" uniqueCount="44">
  <si>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</si>
  <si>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</si>
  <si>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</si>
  <si>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</si>
  <si>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</si>
  <si>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</si>
  <si>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</si>
  <si>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</si>
  <si>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</si>
  <si>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</si>
  <si>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</si>
  <si>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</si>
  <si>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</si>
  <si>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</si>
  <si>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</si>
  <si>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</si>
  <si>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</si>
  <si>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</si>
  <si>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</si>
  <si>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</si>
  <si>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</si>
  <si>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</si>
  <si>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</si>
  <si>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</si>
  <si>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</si>
  <si>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</si>
  <si>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</si>
  <si>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</si>
  <si>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</si>
  <si>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</si>
  <si>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</si>
  <si>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</si>
  <si>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</si>
  <si>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</si>
  <si>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</si>
  <si>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</si>
  <si>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</si>
  <si>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Плющ. зерно</t>
  </si>
  <si>
    <t>План</t>
  </si>
  <si>
    <t>ООО "РусМолоко"                                              отд. "Вешние  воды"</t>
  </si>
  <si>
    <t>Зернофураж</t>
  </si>
  <si>
    <t>Кошение трав (однолетних и  многолетних), га</t>
  </si>
  <si>
    <t xml:space="preserve"> </t>
  </si>
  <si>
    <t>Сенокошение и заготовка кормов по Лотошинскому району на утро 17.07.17.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</si>
</sst>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64" fontId="23" fillId="0" borderId="44" xfId="0" applyNumberFormat="1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64" fontId="23" fillId="0" borderId="4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3" fillId="0" borderId="5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57" xfId="0" applyFont="1" applyFill="1" applyBorder="1" applyAlignment="1">
      <alignment horizontal="center" vertical="center" wrapText="1"/>
    </xf>
    <xf numFmtId="0" fontId="25" fillId="24" borderId="34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3"/>
      <c r="V1" s="133"/>
      <c r="W1" s="133"/>
    </row>
    <row r="2" spans="1:25" ht="42.75" customHeight="1" thickBot="1">
      <c r="A2" s="144" t="s">
        <v>1</v>
      </c>
      <c r="B2" s="129" t="s">
        <v>2</v>
      </c>
      <c r="C2" s="130"/>
      <c r="D2" s="131"/>
      <c r="E2" s="140" t="s">
        <v>4</v>
      </c>
      <c r="F2" s="141"/>
      <c r="G2" s="141"/>
      <c r="H2" s="141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144" t="s">
        <v>22</v>
      </c>
      <c r="V2" s="144" t="s">
        <v>8</v>
      </c>
      <c r="W2" s="147" t="s">
        <v>9</v>
      </c>
      <c r="X2" s="125" t="s">
        <v>19</v>
      </c>
      <c r="Y2" s="126"/>
    </row>
    <row r="3" spans="1:25" ht="42.75" customHeight="1" thickBot="1">
      <c r="A3" s="145"/>
      <c r="B3" s="132"/>
      <c r="C3" s="133"/>
      <c r="D3" s="134"/>
      <c r="E3" s="135" t="s">
        <v>3</v>
      </c>
      <c r="F3" s="136"/>
      <c r="G3" s="137"/>
      <c r="H3" s="138"/>
      <c r="I3" s="135" t="s">
        <v>5</v>
      </c>
      <c r="J3" s="136"/>
      <c r="K3" s="137"/>
      <c r="L3" s="138"/>
      <c r="M3" s="135" t="s">
        <v>6</v>
      </c>
      <c r="N3" s="136"/>
      <c r="O3" s="137"/>
      <c r="P3" s="138"/>
      <c r="Q3" s="135" t="s">
        <v>7</v>
      </c>
      <c r="R3" s="136"/>
      <c r="S3" s="137"/>
      <c r="T3" s="138"/>
      <c r="U3" s="145"/>
      <c r="V3" s="145"/>
      <c r="W3" s="121"/>
      <c r="X3" s="127"/>
      <c r="Y3" s="128"/>
    </row>
    <row r="4" spans="1:25" ht="42.75" customHeight="1" thickBot="1">
      <c r="A4" s="14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6"/>
      <c r="V4" s="146"/>
      <c r="W4" s="122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9" t="s">
        <v>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3"/>
      <c r="V1" s="133"/>
      <c r="W1" s="133"/>
    </row>
    <row r="2" spans="1:25" ht="42.75" customHeight="1" thickBot="1">
      <c r="A2" s="144" t="s">
        <v>1</v>
      </c>
      <c r="B2" s="129" t="s">
        <v>2</v>
      </c>
      <c r="C2" s="130"/>
      <c r="D2" s="131"/>
      <c r="E2" s="140" t="s">
        <v>4</v>
      </c>
      <c r="F2" s="141"/>
      <c r="G2" s="141"/>
      <c r="H2" s="141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144" t="s">
        <v>22</v>
      </c>
      <c r="V2" s="144" t="s">
        <v>8</v>
      </c>
      <c r="W2" s="147" t="s">
        <v>9</v>
      </c>
      <c r="X2" s="125" t="s">
        <v>19</v>
      </c>
      <c r="Y2" s="126"/>
    </row>
    <row r="3" spans="1:25" ht="42.75" customHeight="1" thickBot="1">
      <c r="A3" s="145"/>
      <c r="B3" s="132"/>
      <c r="C3" s="133"/>
      <c r="D3" s="134"/>
      <c r="E3" s="135" t="s">
        <v>3</v>
      </c>
      <c r="F3" s="136"/>
      <c r="G3" s="137"/>
      <c r="H3" s="138"/>
      <c r="I3" s="135" t="s">
        <v>5</v>
      </c>
      <c r="J3" s="136"/>
      <c r="K3" s="137"/>
      <c r="L3" s="138"/>
      <c r="M3" s="135" t="s">
        <v>6</v>
      </c>
      <c r="N3" s="136"/>
      <c r="O3" s="137"/>
      <c r="P3" s="138"/>
      <c r="Q3" s="135" t="s">
        <v>7</v>
      </c>
      <c r="R3" s="136"/>
      <c r="S3" s="137"/>
      <c r="T3" s="138"/>
      <c r="U3" s="145"/>
      <c r="V3" s="145"/>
      <c r="W3" s="121"/>
      <c r="X3" s="127"/>
      <c r="Y3" s="128"/>
    </row>
    <row r="4" spans="1:25" ht="42.75" customHeight="1" thickBot="1">
      <c r="A4" s="14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6"/>
      <c r="V4" s="146"/>
      <c r="W4" s="122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9" t="s">
        <v>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3"/>
      <c r="V1" s="133"/>
      <c r="W1" s="133"/>
    </row>
    <row r="2" spans="1:25" ht="42.75" customHeight="1" thickBot="1">
      <c r="A2" s="144" t="s">
        <v>1</v>
      </c>
      <c r="B2" s="129" t="s">
        <v>2</v>
      </c>
      <c r="C2" s="130"/>
      <c r="D2" s="131"/>
      <c r="E2" s="140" t="s">
        <v>4</v>
      </c>
      <c r="F2" s="141"/>
      <c r="G2" s="141"/>
      <c r="H2" s="141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144" t="s">
        <v>22</v>
      </c>
      <c r="V2" s="144" t="s">
        <v>8</v>
      </c>
      <c r="W2" s="147" t="s">
        <v>9</v>
      </c>
      <c r="X2" s="125" t="s">
        <v>19</v>
      </c>
      <c r="Y2" s="126"/>
    </row>
    <row r="3" spans="1:25" ht="42.75" customHeight="1" thickBot="1">
      <c r="A3" s="145"/>
      <c r="B3" s="132"/>
      <c r="C3" s="133"/>
      <c r="D3" s="134"/>
      <c r="E3" s="135" t="s">
        <v>3</v>
      </c>
      <c r="F3" s="136"/>
      <c r="G3" s="137"/>
      <c r="H3" s="138"/>
      <c r="I3" s="135" t="s">
        <v>5</v>
      </c>
      <c r="J3" s="136"/>
      <c r="K3" s="137"/>
      <c r="L3" s="138"/>
      <c r="M3" s="135" t="s">
        <v>6</v>
      </c>
      <c r="N3" s="136"/>
      <c r="O3" s="137"/>
      <c r="P3" s="138"/>
      <c r="Q3" s="135" t="s">
        <v>7</v>
      </c>
      <c r="R3" s="136"/>
      <c r="S3" s="137"/>
      <c r="T3" s="138"/>
      <c r="U3" s="145"/>
      <c r="V3" s="145"/>
      <c r="W3" s="121"/>
      <c r="X3" s="127"/>
      <c r="Y3" s="128"/>
    </row>
    <row r="4" spans="1:25" ht="42.75" customHeight="1" thickBot="1">
      <c r="A4" s="14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6"/>
      <c r="V4" s="146"/>
      <c r="W4" s="122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9" sqref="D9"/>
    </sheetView>
  </sheetViews>
  <sheetFormatPr defaultColWidth="9.00390625" defaultRowHeight="12.75"/>
  <cols>
    <col min="1" max="1" width="22.625" style="2" customWidth="1"/>
    <col min="2" max="16" width="8.25390625" style="2" customWidth="1"/>
    <col min="17" max="20" width="8.25390625" style="2" hidden="1" customWidth="1"/>
    <col min="21" max="35" width="8.25390625" style="2" customWidth="1"/>
    <col min="36" max="36" width="9.00390625" style="2" customWidth="1"/>
    <col min="37" max="37" width="9.25390625" style="2" customWidth="1"/>
    <col min="38" max="38" width="10.875" style="2" bestFit="1" customWidth="1"/>
    <col min="39" max="39" width="10.875" style="2" customWidth="1"/>
    <col min="40" max="40" width="12.25390625" style="2" customWidth="1"/>
    <col min="41" max="41" width="11.125" style="2" customWidth="1"/>
    <col min="42" max="16384" width="9.125" style="2" customWidth="1"/>
  </cols>
  <sheetData>
    <row r="1" spans="1:41" ht="42.75" customHeight="1" thickBot="1">
      <c r="A1" s="150" t="s">
        <v>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1"/>
      <c r="AN1" s="151"/>
      <c r="AO1" s="151"/>
    </row>
    <row r="2" spans="1:41" ht="42.75" customHeight="1" thickBot="1">
      <c r="A2" s="159" t="s">
        <v>1</v>
      </c>
      <c r="B2" s="162" t="s">
        <v>41</v>
      </c>
      <c r="C2" s="163"/>
      <c r="D2" s="164"/>
      <c r="E2" s="152" t="s">
        <v>4</v>
      </c>
      <c r="F2" s="153"/>
      <c r="G2" s="153"/>
      <c r="H2" s="153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5"/>
      <c r="AG2" s="168" t="s">
        <v>31</v>
      </c>
      <c r="AH2" s="169"/>
      <c r="AI2" s="169"/>
      <c r="AJ2" s="169"/>
      <c r="AK2" s="170"/>
      <c r="AL2" s="156" t="s">
        <v>26</v>
      </c>
      <c r="AM2" s="144" t="s">
        <v>27</v>
      </c>
      <c r="AN2" s="144" t="s">
        <v>8</v>
      </c>
      <c r="AO2" s="144" t="s">
        <v>28</v>
      </c>
    </row>
    <row r="3" spans="1:41" ht="42.75" customHeight="1" thickBot="1">
      <c r="A3" s="160"/>
      <c r="B3" s="165"/>
      <c r="C3" s="166"/>
      <c r="D3" s="167"/>
      <c r="E3" s="152" t="s">
        <v>3</v>
      </c>
      <c r="F3" s="153"/>
      <c r="G3" s="153"/>
      <c r="H3" s="174"/>
      <c r="I3" s="123" t="s">
        <v>5</v>
      </c>
      <c r="J3" s="124"/>
      <c r="K3" s="148"/>
      <c r="L3" s="149"/>
      <c r="M3" s="123" t="s">
        <v>6</v>
      </c>
      <c r="N3" s="124"/>
      <c r="O3" s="148"/>
      <c r="P3" s="149"/>
      <c r="Q3" s="123" t="s">
        <v>7</v>
      </c>
      <c r="R3" s="124"/>
      <c r="S3" s="148"/>
      <c r="T3" s="149"/>
      <c r="U3" s="123" t="s">
        <v>36</v>
      </c>
      <c r="V3" s="124"/>
      <c r="W3" s="148"/>
      <c r="X3" s="149"/>
      <c r="Y3" s="123" t="s">
        <v>37</v>
      </c>
      <c r="Z3" s="124"/>
      <c r="AA3" s="148"/>
      <c r="AB3" s="149"/>
      <c r="AC3" s="123" t="s">
        <v>40</v>
      </c>
      <c r="AD3" s="124"/>
      <c r="AE3" s="148"/>
      <c r="AF3" s="149"/>
      <c r="AG3" s="171"/>
      <c r="AH3" s="172"/>
      <c r="AI3" s="172"/>
      <c r="AJ3" s="172"/>
      <c r="AK3" s="173"/>
      <c r="AL3" s="157"/>
      <c r="AM3" s="145"/>
      <c r="AN3" s="145"/>
      <c r="AO3" s="145"/>
    </row>
    <row r="4" spans="1:41" ht="42.75" customHeight="1" thickBot="1">
      <c r="A4" s="161"/>
      <c r="B4" s="46" t="s">
        <v>38</v>
      </c>
      <c r="C4" s="47" t="s">
        <v>11</v>
      </c>
      <c r="D4" s="48" t="s">
        <v>0</v>
      </c>
      <c r="E4" s="46" t="s">
        <v>38</v>
      </c>
      <c r="F4" s="47" t="s">
        <v>11</v>
      </c>
      <c r="G4" s="47" t="s">
        <v>0</v>
      </c>
      <c r="H4" s="49" t="s">
        <v>18</v>
      </c>
      <c r="I4" s="46" t="s">
        <v>38</v>
      </c>
      <c r="J4" s="47" t="s">
        <v>11</v>
      </c>
      <c r="K4" s="47" t="s">
        <v>0</v>
      </c>
      <c r="L4" s="49" t="s">
        <v>18</v>
      </c>
      <c r="M4" s="46" t="s">
        <v>38</v>
      </c>
      <c r="N4" s="47" t="s">
        <v>11</v>
      </c>
      <c r="O4" s="47" t="s">
        <v>0</v>
      </c>
      <c r="P4" s="49" t="s">
        <v>18</v>
      </c>
      <c r="Q4" s="46" t="s">
        <v>38</v>
      </c>
      <c r="R4" s="47" t="s">
        <v>11</v>
      </c>
      <c r="S4" s="47" t="s">
        <v>0</v>
      </c>
      <c r="T4" s="49" t="s">
        <v>18</v>
      </c>
      <c r="U4" s="46" t="s">
        <v>38</v>
      </c>
      <c r="V4" s="47" t="s">
        <v>11</v>
      </c>
      <c r="W4" s="47" t="s">
        <v>0</v>
      </c>
      <c r="X4" s="49" t="s">
        <v>18</v>
      </c>
      <c r="Y4" s="46" t="s">
        <v>38</v>
      </c>
      <c r="Z4" s="47" t="s">
        <v>11</v>
      </c>
      <c r="AA4" s="47" t="s">
        <v>0</v>
      </c>
      <c r="AB4" s="49" t="s">
        <v>18</v>
      </c>
      <c r="AC4" s="46" t="s">
        <v>38</v>
      </c>
      <c r="AD4" s="47" t="s">
        <v>11</v>
      </c>
      <c r="AE4" s="47" t="s">
        <v>0</v>
      </c>
      <c r="AF4" s="49" t="s">
        <v>18</v>
      </c>
      <c r="AG4" s="99" t="s">
        <v>32</v>
      </c>
      <c r="AH4" s="100" t="s">
        <v>33</v>
      </c>
      <c r="AI4" s="100" t="s">
        <v>0</v>
      </c>
      <c r="AJ4" s="101" t="s">
        <v>34</v>
      </c>
      <c r="AK4" s="102" t="s">
        <v>35</v>
      </c>
      <c r="AL4" s="158"/>
      <c r="AM4" s="146"/>
      <c r="AN4" s="146"/>
      <c r="AO4" s="146"/>
    </row>
    <row r="5" spans="1:41" s="84" customFormat="1" ht="61.5" customHeight="1">
      <c r="A5" s="80" t="s">
        <v>12</v>
      </c>
      <c r="B5" s="83">
        <f>722+2038</f>
        <v>2760</v>
      </c>
      <c r="C5" s="63">
        <v>703</v>
      </c>
      <c r="D5" s="64">
        <f>C5/B5*100</f>
        <v>25.471014492753625</v>
      </c>
      <c r="E5" s="65">
        <v>1320</v>
      </c>
      <c r="F5" s="66"/>
      <c r="G5" s="67">
        <f>F5/E5*100</f>
        <v>0</v>
      </c>
      <c r="H5" s="64">
        <f>F5*0.45</f>
        <v>0</v>
      </c>
      <c r="I5" s="65">
        <v>15122</v>
      </c>
      <c r="J5" s="66">
        <v>1889</v>
      </c>
      <c r="K5" s="67">
        <f>J5/I5*100</f>
        <v>12.491733897632589</v>
      </c>
      <c r="L5" s="64">
        <f>J5*0.32</f>
        <v>604.48</v>
      </c>
      <c r="M5" s="65">
        <v>8888</v>
      </c>
      <c r="N5" s="66">
        <v>4830</v>
      </c>
      <c r="O5" s="67">
        <f>N5/M5*100</f>
        <v>54.342934293429344</v>
      </c>
      <c r="P5" s="64">
        <f>N5*0.18</f>
        <v>869.4</v>
      </c>
      <c r="Q5" s="65"/>
      <c r="R5" s="66"/>
      <c r="S5" s="67"/>
      <c r="T5" s="64"/>
      <c r="U5" s="65">
        <v>1600</v>
      </c>
      <c r="V5" s="66"/>
      <c r="W5" s="67">
        <f>V5/U5*100</f>
        <v>0</v>
      </c>
      <c r="X5" s="64">
        <f>V5*0.22</f>
        <v>0</v>
      </c>
      <c r="Y5" s="65">
        <v>600</v>
      </c>
      <c r="Z5" s="66"/>
      <c r="AA5" s="67">
        <f>Z5/Y5*100</f>
        <v>0</v>
      </c>
      <c r="AB5" s="64">
        <f>Z5*1</f>
        <v>0</v>
      </c>
      <c r="AC5" s="65">
        <v>1800</v>
      </c>
      <c r="AD5" s="66"/>
      <c r="AE5" s="67">
        <f>AD5/AC5*100</f>
        <v>0</v>
      </c>
      <c r="AF5" s="64">
        <f>AD5*1</f>
        <v>0</v>
      </c>
      <c r="AG5" s="103">
        <v>395</v>
      </c>
      <c r="AH5" s="104"/>
      <c r="AI5" s="105">
        <f>AH5*100/AG5</f>
        <v>0</v>
      </c>
      <c r="AJ5" s="106"/>
      <c r="AK5" s="107" t="e">
        <f>AJ5/AH5*10</f>
        <v>#DIV/0!</v>
      </c>
      <c r="AL5" s="68">
        <f>(F5+J5+N5+V5+Z5+AD5)/(E5+I5+M5+U5+Y5+AC5)*100</f>
        <v>22.908285032390044</v>
      </c>
      <c r="AM5" s="68">
        <f>H5+L5+P5+T5+X5+AB5+AF5</f>
        <v>1473.88</v>
      </c>
      <c r="AN5" s="117">
        <v>1625.6</v>
      </c>
      <c r="AO5" s="69">
        <f>AM5/AN5*10</f>
        <v>9.066683070866143</v>
      </c>
    </row>
    <row r="6" spans="1:41" s="84" customFormat="1" ht="67.5" customHeight="1">
      <c r="A6" s="81" t="s">
        <v>39</v>
      </c>
      <c r="B6" s="85">
        <v>3615</v>
      </c>
      <c r="C6" s="70">
        <v>931</v>
      </c>
      <c r="D6" s="64">
        <f>C6/B6*100</f>
        <v>25.753803596127245</v>
      </c>
      <c r="E6" s="71">
        <v>1500</v>
      </c>
      <c r="F6" s="72"/>
      <c r="G6" s="67">
        <f>F6/E6*100</f>
        <v>0</v>
      </c>
      <c r="H6" s="64">
        <f>F6*0.45</f>
        <v>0</v>
      </c>
      <c r="I6" s="71">
        <v>17000</v>
      </c>
      <c r="J6" s="72">
        <v>3407</v>
      </c>
      <c r="K6" s="67">
        <f>J6/I6*100</f>
        <v>20.041176470588233</v>
      </c>
      <c r="L6" s="64">
        <f>J6*0.32</f>
        <v>1090.24</v>
      </c>
      <c r="M6" s="71">
        <v>8661</v>
      </c>
      <c r="N6" s="72">
        <v>2425</v>
      </c>
      <c r="O6" s="67">
        <f>N6/M6*100</f>
        <v>27.99907631913174</v>
      </c>
      <c r="P6" s="64">
        <f>N6*0.18</f>
        <v>436.5</v>
      </c>
      <c r="Q6" s="71"/>
      <c r="R6" s="72"/>
      <c r="S6" s="67"/>
      <c r="T6" s="64"/>
      <c r="U6" s="71">
        <v>800</v>
      </c>
      <c r="V6" s="72"/>
      <c r="W6" s="67">
        <f>V6/U6*100</f>
        <v>0</v>
      </c>
      <c r="X6" s="64">
        <f>V6*0.22</f>
        <v>0</v>
      </c>
      <c r="Y6" s="71">
        <v>500</v>
      </c>
      <c r="Z6" s="72"/>
      <c r="AA6" s="67">
        <f>Z6/Y6*100</f>
        <v>0</v>
      </c>
      <c r="AB6" s="64">
        <f>Z6*1</f>
        <v>0</v>
      </c>
      <c r="AC6" s="71">
        <v>1900</v>
      </c>
      <c r="AD6" s="72"/>
      <c r="AE6" s="67">
        <f>AD6/AC6*100</f>
        <v>0</v>
      </c>
      <c r="AF6" s="64">
        <f>AD6*1</f>
        <v>0</v>
      </c>
      <c r="AG6" s="71">
        <v>300</v>
      </c>
      <c r="AH6" s="72"/>
      <c r="AI6" s="108">
        <f>AH6*100/AG6</f>
        <v>0</v>
      </c>
      <c r="AJ6" s="109"/>
      <c r="AK6" s="110" t="e">
        <f>AJ6/AH6*10</f>
        <v>#DIV/0!</v>
      </c>
      <c r="AL6" s="68">
        <f>(F6+J6+N6+V6+Z6+AD6)/(E6+I6+M6+U6+Y6+AC6)*100</f>
        <v>19.208853463324658</v>
      </c>
      <c r="AM6" s="68">
        <f>H6+L6+P6+T6+X6+AB6+AF6</f>
        <v>1526.74</v>
      </c>
      <c r="AN6" s="118">
        <v>1800</v>
      </c>
      <c r="AO6" s="69">
        <f>AM6/AN6*10</f>
        <v>8.48188888888889</v>
      </c>
    </row>
    <row r="7" spans="1:41" s="84" customFormat="1" ht="39" customHeight="1">
      <c r="A7" s="81" t="s">
        <v>29</v>
      </c>
      <c r="B7" s="85">
        <v>1074</v>
      </c>
      <c r="C7" s="70">
        <v>239</v>
      </c>
      <c r="D7" s="64">
        <f>C7/B7*100</f>
        <v>22.253258845437614</v>
      </c>
      <c r="E7" s="71">
        <v>660</v>
      </c>
      <c r="F7" s="72"/>
      <c r="G7" s="67">
        <f>F7/E7*100</f>
        <v>0</v>
      </c>
      <c r="H7" s="64">
        <f>F7*0.45</f>
        <v>0</v>
      </c>
      <c r="I7" s="71">
        <v>8610</v>
      </c>
      <c r="J7" s="72"/>
      <c r="K7" s="67">
        <f>J7/I7*100</f>
        <v>0</v>
      </c>
      <c r="L7" s="64">
        <f>J7*0.32</f>
        <v>0</v>
      </c>
      <c r="M7" s="71">
        <v>9500</v>
      </c>
      <c r="N7" s="72">
        <v>2992</v>
      </c>
      <c r="O7" s="67">
        <f>N7/M7*100</f>
        <v>31.494736842105265</v>
      </c>
      <c r="P7" s="64">
        <f>N7*0.18</f>
        <v>538.56</v>
      </c>
      <c r="Q7" s="71"/>
      <c r="R7" s="72"/>
      <c r="S7" s="67" t="e">
        <f>R7/Q7*100</f>
        <v>#DIV/0!</v>
      </c>
      <c r="T7" s="64">
        <f>R7*0.85</f>
        <v>0</v>
      </c>
      <c r="U7" s="71">
        <v>700</v>
      </c>
      <c r="V7" s="72"/>
      <c r="W7" s="67">
        <f>V7/U7*100</f>
        <v>0</v>
      </c>
      <c r="X7" s="64">
        <f>V7*0.22</f>
        <v>0</v>
      </c>
      <c r="Y7" s="71">
        <v>0</v>
      </c>
      <c r="Z7" s="72"/>
      <c r="AA7" s="67"/>
      <c r="AB7" s="64">
        <f>Z7*1</f>
        <v>0</v>
      </c>
      <c r="AC7" s="71">
        <v>1300</v>
      </c>
      <c r="AD7" s="72"/>
      <c r="AE7" s="67">
        <f>AD7/AC7*100</f>
        <v>0</v>
      </c>
      <c r="AF7" s="64">
        <f>AD7*1</f>
        <v>0</v>
      </c>
      <c r="AG7" s="71">
        <v>500</v>
      </c>
      <c r="AH7" s="72"/>
      <c r="AI7" s="108">
        <f>AH7*100/AG7</f>
        <v>0</v>
      </c>
      <c r="AJ7" s="109"/>
      <c r="AK7" s="110" t="e">
        <f>AJ7/AH7*10</f>
        <v>#DIV/0!</v>
      </c>
      <c r="AL7" s="68">
        <f>(F7+J7+N7+V7+Z7+AD7)/(E7+I7+M7+U7+Y7+AC7)*100</f>
        <v>14.405392392874338</v>
      </c>
      <c r="AM7" s="68">
        <f>H7+L7+P7+T7+X7+AB7+AF7</f>
        <v>538.56</v>
      </c>
      <c r="AN7" s="118">
        <v>1171</v>
      </c>
      <c r="AO7" s="69">
        <f>AM7/AN7*10</f>
        <v>4.599146029035012</v>
      </c>
    </row>
    <row r="8" spans="1:41" s="84" customFormat="1" ht="39" customHeight="1" thickBot="1">
      <c r="A8" s="82" t="s">
        <v>30</v>
      </c>
      <c r="B8" s="98">
        <v>2300</v>
      </c>
      <c r="C8" s="73">
        <v>445</v>
      </c>
      <c r="D8" s="74">
        <f>C8/B8*100</f>
        <v>19.34782608695652</v>
      </c>
      <c r="E8" s="75">
        <v>1000</v>
      </c>
      <c r="F8" s="77"/>
      <c r="G8" s="76">
        <f>F8/E8*100</f>
        <v>0</v>
      </c>
      <c r="H8" s="64">
        <f>F8*0.45</f>
        <v>0</v>
      </c>
      <c r="I8" s="75">
        <v>4000</v>
      </c>
      <c r="J8" s="77"/>
      <c r="K8" s="76">
        <f>J8/I8*100</f>
        <v>0</v>
      </c>
      <c r="L8" s="74">
        <f>J8*0.32</f>
        <v>0</v>
      </c>
      <c r="M8" s="75">
        <v>6000</v>
      </c>
      <c r="N8" s="77">
        <v>4620</v>
      </c>
      <c r="O8" s="76">
        <f>N8/M8*100</f>
        <v>77</v>
      </c>
      <c r="P8" s="64">
        <f>N8*0.18</f>
        <v>831.6</v>
      </c>
      <c r="Q8" s="75"/>
      <c r="R8" s="77"/>
      <c r="S8" s="76"/>
      <c r="T8" s="74"/>
      <c r="U8" s="75">
        <v>400</v>
      </c>
      <c r="V8" s="77"/>
      <c r="W8" s="76">
        <f>V8/U8*100</f>
        <v>0</v>
      </c>
      <c r="X8" s="74">
        <f>V8*0.22</f>
        <v>0</v>
      </c>
      <c r="Y8" s="75">
        <v>450</v>
      </c>
      <c r="Z8" s="77"/>
      <c r="AA8" s="76">
        <f>Z8/Y8*100</f>
        <v>0</v>
      </c>
      <c r="AB8" s="74">
        <f>Z8*1</f>
        <v>0</v>
      </c>
      <c r="AC8" s="75">
        <v>1700</v>
      </c>
      <c r="AD8" s="77"/>
      <c r="AE8" s="76">
        <f>AD8/AC8*100</f>
        <v>0</v>
      </c>
      <c r="AF8" s="74">
        <f>AD8*1</f>
        <v>0</v>
      </c>
      <c r="AG8" s="75"/>
      <c r="AH8" s="77"/>
      <c r="AI8" s="111"/>
      <c r="AJ8" s="112"/>
      <c r="AK8" s="113"/>
      <c r="AL8" s="78">
        <f>(F8+J8+N8+V8+Z8+AD8)/(E8+I8+M8+U8+Y8+AC8)*100</f>
        <v>34.095940959409596</v>
      </c>
      <c r="AM8" s="78">
        <f>H8+L8+P8+T8+X8+AB8+AF8</f>
        <v>831.6</v>
      </c>
      <c r="AN8" s="119">
        <v>1030</v>
      </c>
      <c r="AO8" s="79">
        <f>AM8/AN8*10</f>
        <v>8.07378640776699</v>
      </c>
    </row>
    <row r="9" spans="1:41" s="91" customFormat="1" ht="48" customHeight="1" thickBot="1">
      <c r="A9" s="86" t="s">
        <v>17</v>
      </c>
      <c r="B9" s="87">
        <f>SUM(B5:B8)</f>
        <v>9749</v>
      </c>
      <c r="C9" s="88">
        <f>SUM(C5:C8)</f>
        <v>2318</v>
      </c>
      <c r="D9" s="89">
        <f>C9/B9*100</f>
        <v>23.776797620268745</v>
      </c>
      <c r="E9" s="94">
        <f>SUM(E5:E8)</f>
        <v>4480</v>
      </c>
      <c r="F9" s="88">
        <f>SUM(F5:F8)</f>
        <v>0</v>
      </c>
      <c r="G9" s="90">
        <f>F9/E9*100</f>
        <v>0</v>
      </c>
      <c r="H9" s="90">
        <f>F9*0.45</f>
        <v>0</v>
      </c>
      <c r="I9" s="87">
        <f>SUM(I5:I8)</f>
        <v>44732</v>
      </c>
      <c r="J9" s="88">
        <f>SUM(J5:J8)</f>
        <v>5296</v>
      </c>
      <c r="K9" s="95">
        <f>J9/I9*100</f>
        <v>11.839399087901278</v>
      </c>
      <c r="L9" s="89">
        <f>J9*0.32</f>
        <v>1694.72</v>
      </c>
      <c r="M9" s="93">
        <f>SUM(M5:M8)</f>
        <v>33049</v>
      </c>
      <c r="N9" s="88">
        <f>SUM(N5:N8)</f>
        <v>14867</v>
      </c>
      <c r="O9" s="90">
        <f>N9/M9*100</f>
        <v>44.98471965868862</v>
      </c>
      <c r="P9" s="89">
        <f>N9*0.18</f>
        <v>2676.06</v>
      </c>
      <c r="Q9" s="87">
        <f>SUM(Q5:Q8)</f>
        <v>0</v>
      </c>
      <c r="R9" s="97">
        <f>SUM(R7:R8)</f>
        <v>0</v>
      </c>
      <c r="S9" s="90" t="e">
        <f>SUM(S7:S8)</f>
        <v>#DIV/0!</v>
      </c>
      <c r="T9" s="89">
        <f>R9*0.85</f>
        <v>0</v>
      </c>
      <c r="U9" s="87">
        <f>SUM(U5:U8)</f>
        <v>3500</v>
      </c>
      <c r="V9" s="97">
        <f>SUM(V7:V8)</f>
        <v>0</v>
      </c>
      <c r="W9" s="90">
        <f>SUM(W7:W8)</f>
        <v>0</v>
      </c>
      <c r="X9" s="89">
        <f>V9*0.22</f>
        <v>0</v>
      </c>
      <c r="Y9" s="87">
        <f>SUM(Y5:Y8)</f>
        <v>1550</v>
      </c>
      <c r="Z9" s="97">
        <f>SUM(Z7:Z8)</f>
        <v>0</v>
      </c>
      <c r="AA9" s="90">
        <f>SUM(AA7:AA8)</f>
        <v>0</v>
      </c>
      <c r="AB9" s="89">
        <f>Z9*1</f>
        <v>0</v>
      </c>
      <c r="AC9" s="87">
        <f>SUM(AC5:AC8)</f>
        <v>6700</v>
      </c>
      <c r="AD9" s="97">
        <f>SUM(AD7:AD8)</f>
        <v>0</v>
      </c>
      <c r="AE9" s="90">
        <f>SUM(AE7:AE8)</f>
        <v>0</v>
      </c>
      <c r="AF9" s="89">
        <f>AD9*1</f>
        <v>0</v>
      </c>
      <c r="AG9" s="87">
        <f>SUM(AG5:AG8)</f>
        <v>1195</v>
      </c>
      <c r="AH9" s="88">
        <f>SUM(AH5:AH8)</f>
        <v>0</v>
      </c>
      <c r="AI9" s="95">
        <f>AH9*100/AG9</f>
        <v>0</v>
      </c>
      <c r="AJ9" s="114">
        <f>SUM(AJ5:AJ8)</f>
        <v>0</v>
      </c>
      <c r="AK9" s="120" t="e">
        <f>AJ9/AH9*10</f>
        <v>#DIV/0!</v>
      </c>
      <c r="AL9" s="92">
        <f>(F9+J9+N9+V9+Z9+AD9)/(E9+I9+M9+U9+Y9+AC9)*100</f>
        <v>21.447490187318504</v>
      </c>
      <c r="AM9" s="115">
        <f>H9+L9+P9+T9+X9+AB9+AF9</f>
        <v>4370.78</v>
      </c>
      <c r="AN9" s="96">
        <f>SUM(AN5:AN8)</f>
        <v>5626.6</v>
      </c>
      <c r="AO9" s="116">
        <f>AM9/AN9*10</f>
        <v>7.768065972345642</v>
      </c>
    </row>
    <row r="13" ht="12.75">
      <c r="J13" s="2" t="s">
        <v>42</v>
      </c>
    </row>
  </sheetData>
  <mergeCells count="16">
    <mergeCell ref="A1:AO1"/>
    <mergeCell ref="E2:AF2"/>
    <mergeCell ref="AL2:AL4"/>
    <mergeCell ref="AM2:AM4"/>
    <mergeCell ref="AN2:AN4"/>
    <mergeCell ref="AO2:AO4"/>
    <mergeCell ref="A2:A4"/>
    <mergeCell ref="B2:D3"/>
    <mergeCell ref="AG2:AK3"/>
    <mergeCell ref="E3:H3"/>
    <mergeCell ref="I3:L3"/>
    <mergeCell ref="M3:P3"/>
    <mergeCell ref="AC3:AF3"/>
    <mergeCell ref="Q3:T3"/>
    <mergeCell ref="U3:X3"/>
    <mergeCell ref="Y3:AB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2016-06-10T06:19:01Z</cp:lastPrinted>
  <dcterms:created xsi:type="dcterms:W3CDTF">2014-04-14T08:12:46Z</dcterms:created>
  <dcterms:modified xsi:type="dcterms:W3CDTF">2017-07-17T07:25:31Z</dcterms:modified>
  <cp:category/>
  <cp:version/>
  <cp:contentType/>
  <cp:contentStatus/>
</cp:coreProperties>
</file>