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480" yWindow="15" windowWidth="11355" windowHeight="8445"/>
  </bookViews>
  <sheets>
    <sheet name="01.06.20" sheetId="28" r:id="rId1"/>
  </sheets>
  <calcPr calcId="162913" refMode="R1C1" concurrentCalc="0"/>
</workbook>
</file>

<file path=xl/calcChain.xml><?xml version="1.0" encoding="utf-8"?>
<calcChain xmlns="http://schemas.openxmlformats.org/spreadsheetml/2006/main">
  <c r="U9" i="28" l="1"/>
  <c r="V9" i="28"/>
  <c r="W9" i="28"/>
  <c r="R9" i="28"/>
  <c r="S9" i="28"/>
  <c r="T9" i="28"/>
  <c r="O9" i="28"/>
  <c r="P9" i="28"/>
  <c r="Q9" i="28"/>
  <c r="I9" i="28"/>
  <c r="E9" i="28"/>
  <c r="L9" i="28"/>
  <c r="J9" i="28"/>
  <c r="F9" i="28"/>
  <c r="M9" i="28"/>
  <c r="N9" i="28"/>
  <c r="K9" i="28"/>
  <c r="H5" i="28"/>
  <c r="H6" i="28"/>
  <c r="H7" i="28"/>
  <c r="H8" i="28"/>
  <c r="H9" i="28"/>
  <c r="G9" i="28"/>
  <c r="B9" i="28"/>
  <c r="C9" i="28"/>
  <c r="D9" i="28"/>
  <c r="W8" i="28"/>
  <c r="T8" i="28"/>
  <c r="Q8" i="28"/>
  <c r="L8" i="28"/>
  <c r="M8" i="28"/>
  <c r="N8" i="28"/>
  <c r="K8" i="28"/>
  <c r="G8" i="28"/>
  <c r="D8" i="28"/>
  <c r="W7" i="28"/>
  <c r="T7" i="28"/>
  <c r="Q7" i="28"/>
  <c r="L7" i="28"/>
  <c r="M7" i="28"/>
  <c r="N7" i="28"/>
  <c r="K7" i="28"/>
  <c r="G7" i="28"/>
  <c r="D7" i="28"/>
  <c r="W6" i="28"/>
  <c r="T6" i="28"/>
  <c r="Q6" i="28"/>
  <c r="L6" i="28"/>
  <c r="M6" i="28"/>
  <c r="N6" i="28"/>
  <c r="K6" i="28"/>
  <c r="G6" i="28"/>
  <c r="D6" i="28"/>
  <c r="W5" i="28"/>
  <c r="T5" i="28"/>
  <c r="Q5" i="28"/>
  <c r="L5" i="28"/>
  <c r="M5" i="28"/>
  <c r="N5" i="28"/>
  <c r="K5" i="28"/>
  <c r="G5" i="28"/>
  <c r="D5" i="28"/>
</calcChain>
</file>

<file path=xl/sharedStrings.xml><?xml version="1.0" encoding="utf-8"?>
<sst xmlns="http://schemas.openxmlformats.org/spreadsheetml/2006/main" count="26" uniqueCount="20">
  <si>
    <t>ООО «РусМолоко» отд. «Яровое»</t>
  </si>
  <si>
    <t>ВСЕГО:</t>
  </si>
  <si>
    <t>всего</t>
  </si>
  <si>
    <t>Удой на 1 корову, килограмм</t>
  </si>
  <si>
    <t>Поголовье КРС, голов</t>
  </si>
  <si>
    <t>ООО « Колхоз «Заветы Ильича»</t>
  </si>
  <si>
    <t>факт.</t>
  </si>
  <si>
    <t>ООО «РусМолоко» отд. «Вешние воды»</t>
  </si>
  <si>
    <t>ОАО «Совхоз                   имени Кирова»</t>
  </si>
  <si>
    <t>Валовый надой,                   тонн</t>
  </si>
  <si>
    <t>Средне
суточный привес с начала года,           грамм</t>
  </si>
  <si>
    <t>в т.ч. коров                                             (среднее поголовье с начала года)</t>
  </si>
  <si>
    <t xml:space="preserve"> + / -</t>
  </si>
  <si>
    <t>Сдано молока , тонн</t>
  </si>
  <si>
    <t>Сдано мяса,                           тонн</t>
  </si>
  <si>
    <t>Физический вес</t>
  </si>
  <si>
    <t>Зачетный вес</t>
  </si>
  <si>
    <t xml:space="preserve"> + / -                   к 01.01.20</t>
  </si>
  <si>
    <t>Наименование хозяйства</t>
  </si>
  <si>
    <t>Итоги по животноводству на 1.06.2020 г. (с нарастающим итогом) по городскому округу Лотошино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</si>
</sst>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/mm/yy;@"/>
  </numFmts>
  <fonts count="10" x14ac:knownFonts="1">
    <font>
      <sz val="10"/>
      <name val="Arial Cyr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.5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2"/>
      <name val="Arial"/>
      <family val="2"/>
      <charset val="204"/>
    </font>
    <font>
      <sz val="11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1" fontId="4" fillId="0" borderId="25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horizontal="center" vertical="center" wrapText="1"/>
    </xf>
    <xf numFmtId="164" fontId="4" fillId="0" borderId="26" xfId="0" applyNumberFormat="1" applyFont="1" applyFill="1" applyBorder="1" applyAlignment="1">
      <alignment horizontal="center" vertical="center" wrapText="1"/>
    </xf>
    <xf numFmtId="164" fontId="4" fillId="0" borderId="25" xfId="0" applyNumberFormat="1" applyFont="1" applyFill="1" applyBorder="1" applyAlignment="1">
      <alignment horizontal="center" vertical="center" wrapText="1"/>
    </xf>
    <xf numFmtId="164" fontId="4" fillId="0" borderId="28" xfId="0" applyNumberFormat="1" applyFont="1" applyFill="1" applyBorder="1" applyAlignment="1">
      <alignment horizontal="center" vertical="center" wrapText="1"/>
    </xf>
    <xf numFmtId="1" fontId="7" fillId="2" borderId="29" xfId="0" applyNumberFormat="1" applyFont="1" applyFill="1" applyBorder="1" applyAlignment="1">
      <alignment horizontal="center" vertical="center" wrapText="1"/>
    </xf>
    <xf numFmtId="1" fontId="6" fillId="2" borderId="30" xfId="0" applyNumberFormat="1" applyFont="1" applyFill="1" applyBorder="1" applyAlignment="1">
      <alignment horizontal="center" vertical="center" wrapText="1"/>
    </xf>
    <xf numFmtId="1" fontId="6" fillId="2" borderId="31" xfId="0" applyNumberFormat="1" applyFont="1" applyFill="1" applyBorder="1" applyAlignment="1">
      <alignment horizontal="center" vertical="center" wrapText="1"/>
    </xf>
    <xf numFmtId="164" fontId="7" fillId="2" borderId="29" xfId="0" applyNumberFormat="1" applyFont="1" applyFill="1" applyBorder="1" applyAlignment="1">
      <alignment horizontal="center" vertical="center" wrapText="1"/>
    </xf>
    <xf numFmtId="164" fontId="6" fillId="2" borderId="30" xfId="0" applyNumberFormat="1" applyFont="1" applyFill="1" applyBorder="1" applyAlignment="1">
      <alignment horizontal="center" vertical="center" wrapText="1"/>
    </xf>
    <xf numFmtId="164" fontId="6" fillId="2" borderId="31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4" fillId="0" borderId="36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center" vertical="center" wrapText="1"/>
    </xf>
    <xf numFmtId="164" fontId="4" fillId="0" borderId="27" xfId="0" applyNumberFormat="1" applyFont="1" applyFill="1" applyBorder="1" applyAlignment="1">
      <alignment horizontal="center" vertical="center" wrapText="1"/>
    </xf>
    <xf numFmtId="164" fontId="6" fillId="2" borderId="40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1" fontId="4" fillId="0" borderId="41" xfId="0" applyNumberFormat="1" applyFont="1" applyFill="1" applyBorder="1" applyAlignment="1">
      <alignment horizontal="center" vertical="center" wrapText="1"/>
    </xf>
    <xf numFmtId="164" fontId="4" fillId="0" borderId="23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4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1" fontId="4" fillId="0" borderId="27" xfId="0" applyNumberFormat="1" applyFont="1" applyFill="1" applyBorder="1" applyAlignment="1">
      <alignment horizontal="center" vertical="center" wrapText="1"/>
    </xf>
    <xf numFmtId="164" fontId="4" fillId="0" borderId="44" xfId="0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1" fontId="7" fillId="2" borderId="46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5" fontId="5" fillId="0" borderId="49" xfId="0" applyNumberFormat="1" applyFont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1" fontId="7" fillId="2" borderId="51" xfId="0" applyNumberFormat="1" applyFont="1" applyFill="1" applyBorder="1" applyAlignment="1">
      <alignment horizontal="center" vertical="center" wrapText="1"/>
    </xf>
    <xf numFmtId="1" fontId="7" fillId="2" borderId="30" xfId="0" applyNumberFormat="1" applyFont="1" applyFill="1" applyBorder="1" applyAlignment="1">
      <alignment horizontal="center" vertical="center" wrapText="1"/>
    </xf>
    <xf numFmtId="1" fontId="6" fillId="2" borderId="40" xfId="0" applyNumberFormat="1" applyFont="1" applyFill="1" applyBorder="1" applyAlignment="1">
      <alignment horizontal="center" vertical="center" wrapText="1"/>
    </xf>
    <xf numFmtId="164" fontId="7" fillId="2" borderId="5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1" fontId="4" fillId="0" borderId="35" xfId="0" applyNumberFormat="1" applyFont="1" applyFill="1" applyBorder="1" applyAlignment="1">
      <alignment horizontal="center" vertical="center" wrapText="1"/>
    </xf>
    <xf numFmtId="1" fontId="4" fillId="0" borderId="34" xfId="0" applyNumberFormat="1" applyFont="1" applyFill="1" applyBorder="1" applyAlignment="1">
      <alignment horizontal="center" vertical="center" wrapText="1"/>
    </xf>
    <xf numFmtId="1" fontId="4" fillId="0" borderId="3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zoomScaleNormal="100" zoomScaleSheetLayoutView="100" workbookViewId="0">
      <selection activeCell="F16" sqref="F16"/>
    </sheetView>
  </sheetViews>
  <sheetFormatPr defaultRowHeight="12.75" x14ac:dyDescent="0.2"/>
  <cols>
    <col min="1" max="1" width="23.140625" style="1" customWidth="1"/>
    <col min="2" max="3" width="9.42578125" style="1" customWidth="1"/>
    <col min="4" max="4" width="8.140625" style="1" customWidth="1"/>
    <col min="5" max="6" width="9.42578125" style="1" customWidth="1"/>
    <col min="7" max="7" width="8.140625" style="1" customWidth="1"/>
    <col min="8" max="8" width="11.5703125" style="1" customWidth="1"/>
    <col min="9" max="10" width="9.42578125" style="1" customWidth="1"/>
    <col min="11" max="11" width="8.140625" style="1" customWidth="1"/>
    <col min="12" max="13" width="9.42578125" style="1" customWidth="1"/>
    <col min="14" max="14" width="8.140625" style="1" customWidth="1"/>
    <col min="15" max="16" width="9.42578125" style="1" customWidth="1"/>
    <col min="17" max="17" width="8.140625" style="1" customWidth="1"/>
    <col min="18" max="19" width="9.42578125" style="1" customWidth="1"/>
    <col min="20" max="20" width="8.140625" style="1" customWidth="1"/>
    <col min="21" max="22" width="9.42578125" style="1" customWidth="1"/>
    <col min="23" max="23" width="8.140625" style="1" customWidth="1"/>
    <col min="24" max="24" width="14.85546875" style="1" customWidth="1"/>
    <col min="25" max="16384" width="9.140625" style="1"/>
  </cols>
  <sheetData>
    <row r="1" spans="1:24" ht="51.75" customHeight="1" thickBot="1" x14ac:dyDescent="0.25">
      <c r="A1" s="70" t="s">
        <v>19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</row>
    <row r="2" spans="1:24" s="2" customFormat="1" ht="37.5" customHeight="1" thickBot="1" x14ac:dyDescent="0.25">
      <c r="A2" s="89" t="s">
        <v>18</v>
      </c>
      <c r="B2" s="71" t="s">
        <v>4</v>
      </c>
      <c r="C2" s="80"/>
      <c r="D2" s="80"/>
      <c r="E2" s="80"/>
      <c r="F2" s="80"/>
      <c r="G2" s="80"/>
      <c r="H2" s="81"/>
      <c r="I2" s="66" t="s">
        <v>9</v>
      </c>
      <c r="J2" s="67"/>
      <c r="K2" s="75"/>
      <c r="L2" s="66" t="s">
        <v>3</v>
      </c>
      <c r="M2" s="67"/>
      <c r="N2" s="75"/>
      <c r="O2" s="71" t="s">
        <v>13</v>
      </c>
      <c r="P2" s="72"/>
      <c r="Q2" s="72"/>
      <c r="R2" s="72"/>
      <c r="S2" s="72"/>
      <c r="T2" s="73"/>
      <c r="U2" s="74" t="s">
        <v>14</v>
      </c>
      <c r="V2" s="67"/>
      <c r="W2" s="75"/>
      <c r="X2" s="78" t="s">
        <v>10</v>
      </c>
    </row>
    <row r="3" spans="1:24" s="2" customFormat="1" ht="41.25" customHeight="1" thickBot="1" x14ac:dyDescent="0.25">
      <c r="A3" s="90"/>
      <c r="B3" s="83" t="s">
        <v>2</v>
      </c>
      <c r="C3" s="84"/>
      <c r="D3" s="85"/>
      <c r="E3" s="86" t="s">
        <v>11</v>
      </c>
      <c r="F3" s="87"/>
      <c r="G3" s="87"/>
      <c r="H3" s="88"/>
      <c r="I3" s="68"/>
      <c r="J3" s="69"/>
      <c r="K3" s="77"/>
      <c r="L3" s="68"/>
      <c r="M3" s="69"/>
      <c r="N3" s="77"/>
      <c r="O3" s="71" t="s">
        <v>15</v>
      </c>
      <c r="P3" s="80"/>
      <c r="Q3" s="81"/>
      <c r="R3" s="82" t="s">
        <v>16</v>
      </c>
      <c r="S3" s="72"/>
      <c r="T3" s="73"/>
      <c r="U3" s="76"/>
      <c r="V3" s="69"/>
      <c r="W3" s="77"/>
      <c r="X3" s="79"/>
    </row>
    <row r="4" spans="1:24" s="2" customFormat="1" ht="47.25" customHeight="1" thickBot="1" x14ac:dyDescent="0.25">
      <c r="A4" s="91"/>
      <c r="B4" s="40">
        <v>43983</v>
      </c>
      <c r="C4" s="41">
        <v>43617</v>
      </c>
      <c r="D4" s="43" t="s">
        <v>12</v>
      </c>
      <c r="E4" s="28">
        <v>43983</v>
      </c>
      <c r="F4" s="27">
        <v>43617</v>
      </c>
      <c r="G4" s="59" t="s">
        <v>12</v>
      </c>
      <c r="H4" s="29" t="s">
        <v>17</v>
      </c>
      <c r="I4" s="60">
        <v>43983</v>
      </c>
      <c r="J4" s="41">
        <v>43617</v>
      </c>
      <c r="K4" s="42" t="s">
        <v>12</v>
      </c>
      <c r="L4" s="40">
        <v>43983</v>
      </c>
      <c r="M4" s="41">
        <v>43617</v>
      </c>
      <c r="N4" s="42" t="s">
        <v>12</v>
      </c>
      <c r="O4" s="40">
        <v>43983</v>
      </c>
      <c r="P4" s="41">
        <v>43617</v>
      </c>
      <c r="Q4" s="42" t="s">
        <v>12</v>
      </c>
      <c r="R4" s="40">
        <v>43983</v>
      </c>
      <c r="S4" s="41">
        <v>43617</v>
      </c>
      <c r="T4" s="42" t="s">
        <v>12</v>
      </c>
      <c r="U4" s="40">
        <v>43983</v>
      </c>
      <c r="V4" s="41">
        <v>43617</v>
      </c>
      <c r="W4" s="42" t="s">
        <v>12</v>
      </c>
      <c r="X4" s="44" t="s">
        <v>6</v>
      </c>
    </row>
    <row r="5" spans="1:24" s="2" customFormat="1" ht="42.75" customHeight="1" x14ac:dyDescent="0.2">
      <c r="A5" s="11" t="s">
        <v>8</v>
      </c>
      <c r="B5" s="45">
        <v>1821</v>
      </c>
      <c r="C5" s="46">
        <v>1707</v>
      </c>
      <c r="D5" s="47">
        <f>B5-C5</f>
        <v>114</v>
      </c>
      <c r="E5" s="92">
        <v>917</v>
      </c>
      <c r="F5" s="93">
        <v>832</v>
      </c>
      <c r="G5" s="93">
        <f>E5-F5</f>
        <v>85</v>
      </c>
      <c r="H5" s="94">
        <f>E5-854</f>
        <v>63</v>
      </c>
      <c r="I5" s="48">
        <v>2795.4059999999999</v>
      </c>
      <c r="J5" s="49">
        <v>2450.8000000000002</v>
      </c>
      <c r="K5" s="50">
        <f>I5-J5</f>
        <v>344.60599999999977</v>
      </c>
      <c r="L5" s="51">
        <f>I5/E5*1000</f>
        <v>3048.4252998909487</v>
      </c>
      <c r="M5" s="49">
        <f t="shared" ref="M5:M9" si="0">J5/F5*1000</f>
        <v>2945.6730769230771</v>
      </c>
      <c r="N5" s="52">
        <f>L5-M5</f>
        <v>102.7522229678716</v>
      </c>
      <c r="O5" s="51">
        <v>2724.18</v>
      </c>
      <c r="P5" s="49">
        <v>2374.3000000000002</v>
      </c>
      <c r="Q5" s="52">
        <f>O5-P5</f>
        <v>349.87999999999965</v>
      </c>
      <c r="R5" s="48">
        <v>3204.2809999999999</v>
      </c>
      <c r="S5" s="49">
        <v>2937.9</v>
      </c>
      <c r="T5" s="50">
        <f>R5-S5</f>
        <v>266.38099999999986</v>
      </c>
      <c r="U5" s="51">
        <v>61.546999999999997</v>
      </c>
      <c r="V5" s="49">
        <v>59</v>
      </c>
      <c r="W5" s="52">
        <f>U5-V5</f>
        <v>2.546999999999997</v>
      </c>
      <c r="X5" s="53">
        <v>732</v>
      </c>
    </row>
    <row r="6" spans="1:24" s="95" customFormat="1" ht="42.75" customHeight="1" x14ac:dyDescent="0.2">
      <c r="A6" s="12" t="s">
        <v>5</v>
      </c>
      <c r="B6" s="3">
        <v>1190</v>
      </c>
      <c r="C6" s="4">
        <v>1162</v>
      </c>
      <c r="D6" s="54">
        <f t="shared" ref="D6:D8" si="1">B6-C6</f>
        <v>28</v>
      </c>
      <c r="E6" s="3">
        <v>384</v>
      </c>
      <c r="F6" s="4">
        <v>560</v>
      </c>
      <c r="G6" s="4">
        <f t="shared" ref="G6:G8" si="2">E6-F6</f>
        <v>-176</v>
      </c>
      <c r="H6" s="34">
        <f>E6-560</f>
        <v>-176</v>
      </c>
      <c r="I6" s="9">
        <v>1069</v>
      </c>
      <c r="J6" s="6">
        <v>1283</v>
      </c>
      <c r="K6" s="10">
        <f t="shared" ref="K6:K8" si="3">I6-J6</f>
        <v>-214</v>
      </c>
      <c r="L6" s="5">
        <f>I6/E6*1000</f>
        <v>2783.8541666666665</v>
      </c>
      <c r="M6" s="6">
        <f t="shared" si="0"/>
        <v>2291.0714285714284</v>
      </c>
      <c r="N6" s="7">
        <f t="shared" ref="N6:N9" si="4">L6-M6</f>
        <v>492.78273809523807</v>
      </c>
      <c r="O6" s="5">
        <v>825.5</v>
      </c>
      <c r="P6" s="6">
        <v>978.6</v>
      </c>
      <c r="Q6" s="30">
        <f t="shared" ref="Q6:Q9" si="5">O6-P6</f>
        <v>-153.10000000000002</v>
      </c>
      <c r="R6" s="9">
        <v>949.7</v>
      </c>
      <c r="S6" s="6">
        <v>1145.5999999999999</v>
      </c>
      <c r="T6" s="10">
        <f>R6-S6</f>
        <v>-195.89999999999986</v>
      </c>
      <c r="U6" s="5">
        <v>32.4</v>
      </c>
      <c r="V6" s="6">
        <v>44.5</v>
      </c>
      <c r="W6" s="7">
        <f t="shared" ref="W6:W8" si="6">U6-V6</f>
        <v>-12.100000000000001</v>
      </c>
      <c r="X6" s="35">
        <v>258</v>
      </c>
    </row>
    <row r="7" spans="1:24" s="2" customFormat="1" ht="42.75" customHeight="1" x14ac:dyDescent="0.2">
      <c r="A7" s="12" t="s">
        <v>0</v>
      </c>
      <c r="B7" s="3">
        <v>2116</v>
      </c>
      <c r="C7" s="4">
        <v>2039</v>
      </c>
      <c r="D7" s="54">
        <f t="shared" si="1"/>
        <v>77</v>
      </c>
      <c r="E7" s="3">
        <v>945</v>
      </c>
      <c r="F7" s="4">
        <v>909</v>
      </c>
      <c r="G7" s="4">
        <f t="shared" si="2"/>
        <v>36</v>
      </c>
      <c r="H7" s="34">
        <f>E7-937</f>
        <v>8</v>
      </c>
      <c r="I7" s="9">
        <v>3140.2</v>
      </c>
      <c r="J7" s="6">
        <v>2842.6</v>
      </c>
      <c r="K7" s="10">
        <f t="shared" si="3"/>
        <v>297.59999999999991</v>
      </c>
      <c r="L7" s="5">
        <f>I7/E7*1000</f>
        <v>3322.9629629629626</v>
      </c>
      <c r="M7" s="6">
        <f t="shared" si="0"/>
        <v>3127.1727172717274</v>
      </c>
      <c r="N7" s="7">
        <f t="shared" si="4"/>
        <v>195.79024569123521</v>
      </c>
      <c r="O7" s="5">
        <v>2420.5</v>
      </c>
      <c r="P7" s="6">
        <v>2459.1</v>
      </c>
      <c r="Q7" s="30">
        <f t="shared" si="5"/>
        <v>-38.599999999999909</v>
      </c>
      <c r="R7" s="9">
        <v>2799.3</v>
      </c>
      <c r="S7" s="6">
        <v>2731.4</v>
      </c>
      <c r="T7" s="10">
        <f t="shared" ref="T7:T8" si="7">R7-S7</f>
        <v>67.900000000000091</v>
      </c>
      <c r="U7" s="5">
        <v>101.1</v>
      </c>
      <c r="V7" s="6">
        <v>64.099999999999994</v>
      </c>
      <c r="W7" s="7">
        <f t="shared" si="6"/>
        <v>37</v>
      </c>
      <c r="X7" s="35">
        <v>537</v>
      </c>
    </row>
    <row r="8" spans="1:24" s="2" customFormat="1" ht="42.75" customHeight="1" thickBot="1" x14ac:dyDescent="0.25">
      <c r="A8" s="13" t="s">
        <v>7</v>
      </c>
      <c r="B8" s="14">
        <v>2206</v>
      </c>
      <c r="C8" s="15">
        <v>2136</v>
      </c>
      <c r="D8" s="55">
        <f t="shared" si="1"/>
        <v>70</v>
      </c>
      <c r="E8" s="14">
        <v>1020</v>
      </c>
      <c r="F8" s="15">
        <v>1132</v>
      </c>
      <c r="G8" s="15">
        <f t="shared" si="2"/>
        <v>-112</v>
      </c>
      <c r="H8" s="36">
        <f>E8-1119</f>
        <v>-99</v>
      </c>
      <c r="I8" s="56">
        <v>3471.7</v>
      </c>
      <c r="J8" s="16">
        <v>3383.5</v>
      </c>
      <c r="K8" s="37">
        <f t="shared" si="3"/>
        <v>88.199999999999818</v>
      </c>
      <c r="L8" s="17">
        <f>I8/E8*1000</f>
        <v>3403.627450980392</v>
      </c>
      <c r="M8" s="16">
        <f t="shared" si="0"/>
        <v>2988.9575971731447</v>
      </c>
      <c r="N8" s="18">
        <f t="shared" si="4"/>
        <v>414.66985380724736</v>
      </c>
      <c r="O8" s="31">
        <v>2623.6</v>
      </c>
      <c r="P8" s="25">
        <v>2795.3</v>
      </c>
      <c r="Q8" s="32">
        <f t="shared" si="5"/>
        <v>-171.70000000000027</v>
      </c>
      <c r="R8" s="56">
        <v>2961.1</v>
      </c>
      <c r="S8" s="16">
        <v>3142</v>
      </c>
      <c r="T8" s="37">
        <f t="shared" si="7"/>
        <v>-180.90000000000009</v>
      </c>
      <c r="U8" s="17">
        <v>89.8</v>
      </c>
      <c r="V8" s="16">
        <v>83.3</v>
      </c>
      <c r="W8" s="18">
        <f t="shared" si="6"/>
        <v>6.5</v>
      </c>
      <c r="X8" s="57">
        <v>616</v>
      </c>
    </row>
    <row r="9" spans="1:24" s="8" customFormat="1" ht="42" customHeight="1" thickBot="1" x14ac:dyDescent="0.25">
      <c r="A9" s="61" t="s">
        <v>1</v>
      </c>
      <c r="B9" s="19">
        <f t="shared" ref="B9:J9" si="8">SUM(B5:B8)</f>
        <v>7333</v>
      </c>
      <c r="C9" s="20">
        <f t="shared" si="8"/>
        <v>7044</v>
      </c>
      <c r="D9" s="21">
        <f>B9-C9</f>
        <v>289</v>
      </c>
      <c r="E9" s="62">
        <f t="shared" si="8"/>
        <v>3266</v>
      </c>
      <c r="F9" s="20">
        <f t="shared" si="8"/>
        <v>3433</v>
      </c>
      <c r="G9" s="63">
        <f>E9-F9</f>
        <v>-167</v>
      </c>
      <c r="H9" s="64">
        <f t="shared" ref="H9" si="9">SUM(H5:H8)</f>
        <v>-204</v>
      </c>
      <c r="I9" s="22">
        <f t="shared" si="8"/>
        <v>10476.306</v>
      </c>
      <c r="J9" s="23">
        <f t="shared" si="8"/>
        <v>9959.9</v>
      </c>
      <c r="K9" s="24">
        <f>I9-J9</f>
        <v>516.40600000000086</v>
      </c>
      <c r="L9" s="22">
        <f>I9/E9*1000</f>
        <v>3207.6870789957134</v>
      </c>
      <c r="M9" s="23">
        <f t="shared" si="0"/>
        <v>2901.2234197494899</v>
      </c>
      <c r="N9" s="24">
        <f t="shared" si="4"/>
        <v>306.46365924622341</v>
      </c>
      <c r="O9" s="26">
        <f>SUM(O5:O8)</f>
        <v>8593.7800000000007</v>
      </c>
      <c r="P9" s="33">
        <f>SUM(P5:P8)</f>
        <v>8607.2999999999993</v>
      </c>
      <c r="Q9" s="39">
        <f t="shared" si="5"/>
        <v>-13.519999999998618</v>
      </c>
      <c r="R9" s="65">
        <f>SUM(R5:R8)</f>
        <v>9914.3809999999994</v>
      </c>
      <c r="S9" s="23">
        <f>SUM(S5:S8)</f>
        <v>9956.9</v>
      </c>
      <c r="T9" s="38">
        <f>R9-S9</f>
        <v>-42.519000000000233</v>
      </c>
      <c r="U9" s="22">
        <f>SUM(U5:U8)</f>
        <v>284.84699999999998</v>
      </c>
      <c r="V9" s="23">
        <f>SUM(V5:V8)</f>
        <v>250.89999999999998</v>
      </c>
      <c r="W9" s="24">
        <f>U9-V9</f>
        <v>33.947000000000003</v>
      </c>
      <c r="X9" s="58">
        <v>548</v>
      </c>
    </row>
  </sheetData>
  <mergeCells count="12">
    <mergeCell ref="L2:N3"/>
    <mergeCell ref="A1:X1"/>
    <mergeCell ref="O2:T2"/>
    <mergeCell ref="U2:W3"/>
    <mergeCell ref="X2:X3"/>
    <mergeCell ref="O3:Q3"/>
    <mergeCell ref="R3:T3"/>
    <mergeCell ref="B3:D3"/>
    <mergeCell ref="E3:H3"/>
    <mergeCell ref="A2:A4"/>
    <mergeCell ref="B2:H2"/>
    <mergeCell ref="I2:K3"/>
  </mergeCells>
  <phoneticPr fontId="0" type="noConversion"/>
  <pageMargins left="0.19685039370078741" right="0.19685039370078741" top="1.5748031496062993" bottom="0.74803149606299213" header="0.51181102362204722" footer="0.51181102362204722"/>
  <pageSetup paperSize="9" scale="60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01.06.20</vt:lpstr>
    </vt:vector>
  </TitlesOfParts>
  <Company>SamLab.ws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sox1</dc:creator>
  <cp:lastModifiedBy>Башкатов П.И.</cp:lastModifiedBy>
  <cp:lastPrinted>2020-02-07T07:34:33Z</cp:lastPrinted>
  <dcterms:created xsi:type="dcterms:W3CDTF">2014-05-06T08:30:31Z</dcterms:created>
  <dcterms:modified xsi:type="dcterms:W3CDTF">2020-06-05T10:59:15Z</dcterms:modified>
</cp:coreProperties>
</file>