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17.08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G10" i="2" s="1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AD10" i="2" s="1"/>
  <c r="E10" i="2"/>
  <c r="C10" i="2"/>
  <c r="D10" i="2" s="1"/>
  <c r="B10" i="2"/>
  <c r="AD9" i="2"/>
  <c r="X9" i="2"/>
  <c r="W9" i="2"/>
  <c r="T9" i="2"/>
  <c r="S9" i="2"/>
  <c r="P9" i="2"/>
  <c r="AE9" i="2" s="1"/>
  <c r="AD8" i="2"/>
  <c r="X8" i="2"/>
  <c r="W8" i="2"/>
  <c r="T8" i="2"/>
  <c r="S8" i="2"/>
  <c r="P8" i="2"/>
  <c r="O8" i="2"/>
  <c r="L8" i="2"/>
  <c r="K8" i="2"/>
  <c r="H8" i="2"/>
  <c r="AE8" i="2" s="1"/>
  <c r="AG8" i="2" s="1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T6" i="2"/>
  <c r="P6" i="2"/>
  <c r="O6" i="2"/>
  <c r="L6" i="2"/>
  <c r="AE6" i="2" s="1"/>
  <c r="AG6" i="2" s="1"/>
  <c r="K6" i="2"/>
  <c r="H6" i="2"/>
  <c r="G6" i="2"/>
  <c r="D6" i="2"/>
  <c r="AD5" i="2"/>
  <c r="AC5" i="2"/>
  <c r="AA5" i="2"/>
  <c r="X5" i="2"/>
  <c r="T5" i="2"/>
  <c r="P5" i="2"/>
  <c r="O5" i="2"/>
  <c r="L5" i="2"/>
  <c r="K5" i="2"/>
  <c r="H5" i="2"/>
  <c r="AE5" i="2" s="1"/>
  <c r="AG5" i="2" s="1"/>
  <c r="G5" i="2"/>
  <c r="D5" i="2"/>
</calcChain>
</file>

<file path=xl/sharedStrings.xml><?xml version="1.0" encoding="utf-8"?>
<sst xmlns="http://schemas.openxmlformats.org/spreadsheetml/2006/main" count="54" uniqueCount="33">
  <si>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</si>
  <si>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</si>
  <si>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</si>
  <si>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</si>
  <si>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</si>
  <si>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</si>
  <si>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</si>
  <si>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</si>
  <si>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</si>
  <si>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</si>
  <si>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</si>
  <si>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</si>
  <si>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</si>
  <si>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</si>
  <si>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</si>
  <si>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</si>
  <si>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</si>
  <si>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</si>
  <si>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</si>
  <si>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</si>
  <si>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</si>
  <si>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</si>
  <si>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</si>
  <si>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</si>
  <si>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</si>
  <si>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</si>
  <si>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</si>
  <si>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>ООО "АФ "Елгозинское"</t>
  </si>
  <si>
    <t xml:space="preserve">  </t>
  </si>
  <si>
    <t xml:space="preserve">              </t>
  </si>
  <si>
    <t>ООО "РусМолоко" отд. "Вешние  воды"</t>
  </si>
  <si>
    <t xml:space="preserve">         </t>
  </si>
  <si>
    <t>Сенокошение и заготовка кормов по городскому округу Лотошино на утро 17.08.2020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</si>
</sst>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164" fontId="3" fillId="3" borderId="47" xfId="0" applyNumberFormat="1" applyFont="1" applyFill="1" applyBorder="1" applyAlignment="1">
      <alignment horizontal="center" vertical="center" wrapText="1"/>
    </xf>
    <xf numFmtId="1" fontId="3" fillId="5" borderId="47" xfId="0" applyNumberFormat="1" applyFont="1" applyFill="1" applyBorder="1" applyAlignment="1">
      <alignment horizontal="center" vertical="center" wrapText="1"/>
    </xf>
    <xf numFmtId="2" fontId="3" fillId="3" borderId="47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center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zoomScale="79" zoomScaleNormal="79" workbookViewId="0">
      <selection activeCell="A12" sqref="A12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  <c r="AF1" s="80"/>
      <c r="AG1" s="80"/>
    </row>
    <row r="2" spans="1:33" s="6" customFormat="1" ht="42" customHeight="1" thickBot="1" x14ac:dyDescent="0.3">
      <c r="A2" s="81" t="s">
        <v>0</v>
      </c>
      <c r="B2" s="84" t="s">
        <v>1</v>
      </c>
      <c r="C2" s="84"/>
      <c r="D2" s="85"/>
      <c r="E2" s="88" t="s">
        <v>2</v>
      </c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2" t="s">
        <v>3</v>
      </c>
      <c r="Z2" s="93"/>
      <c r="AA2" s="93"/>
      <c r="AB2" s="93"/>
      <c r="AC2" s="94"/>
      <c r="AD2" s="98" t="s">
        <v>4</v>
      </c>
      <c r="AE2" s="101" t="s">
        <v>5</v>
      </c>
      <c r="AF2" s="104" t="s">
        <v>6</v>
      </c>
      <c r="AG2" s="101" t="s">
        <v>7</v>
      </c>
    </row>
    <row r="3" spans="1:33" s="6" customFormat="1" ht="42" customHeight="1" thickBot="1" x14ac:dyDescent="0.3">
      <c r="A3" s="82"/>
      <c r="B3" s="86"/>
      <c r="C3" s="86"/>
      <c r="D3" s="87"/>
      <c r="E3" s="88" t="s">
        <v>8</v>
      </c>
      <c r="F3" s="89"/>
      <c r="G3" s="89"/>
      <c r="H3" s="89"/>
      <c r="I3" s="74" t="s">
        <v>9</v>
      </c>
      <c r="J3" s="75"/>
      <c r="K3" s="76"/>
      <c r="L3" s="77"/>
      <c r="M3" s="78" t="s">
        <v>10</v>
      </c>
      <c r="N3" s="75"/>
      <c r="O3" s="76"/>
      <c r="P3" s="76"/>
      <c r="Q3" s="74" t="s">
        <v>11</v>
      </c>
      <c r="R3" s="75"/>
      <c r="S3" s="76"/>
      <c r="T3" s="77"/>
      <c r="U3" s="74" t="s">
        <v>12</v>
      </c>
      <c r="V3" s="75"/>
      <c r="W3" s="76"/>
      <c r="X3" s="77"/>
      <c r="Y3" s="95"/>
      <c r="Z3" s="96"/>
      <c r="AA3" s="96"/>
      <c r="AB3" s="96"/>
      <c r="AC3" s="97"/>
      <c r="AD3" s="99"/>
      <c r="AE3" s="102"/>
      <c r="AF3" s="105"/>
      <c r="AG3" s="102"/>
    </row>
    <row r="4" spans="1:33" s="6" customFormat="1" ht="42" customHeight="1" thickBot="1" x14ac:dyDescent="0.3">
      <c r="A4" s="83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72" t="s">
        <v>16</v>
      </c>
      <c r="I4" s="12" t="s">
        <v>13</v>
      </c>
      <c r="J4" s="11" t="s">
        <v>14</v>
      </c>
      <c r="K4" s="11" t="s">
        <v>15</v>
      </c>
      <c r="L4" s="73" t="s">
        <v>16</v>
      </c>
      <c r="M4" s="10" t="s">
        <v>13</v>
      </c>
      <c r="N4" s="11" t="s">
        <v>14</v>
      </c>
      <c r="O4" s="11" t="s">
        <v>15</v>
      </c>
      <c r="P4" s="72" t="s">
        <v>16</v>
      </c>
      <c r="Q4" s="12" t="s">
        <v>13</v>
      </c>
      <c r="R4" s="11" t="s">
        <v>14</v>
      </c>
      <c r="S4" s="11" t="s">
        <v>15</v>
      </c>
      <c r="T4" s="73" t="s">
        <v>16</v>
      </c>
      <c r="U4" s="12" t="s">
        <v>13</v>
      </c>
      <c r="V4" s="11" t="s">
        <v>14</v>
      </c>
      <c r="W4" s="11" t="s">
        <v>15</v>
      </c>
      <c r="X4" s="73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100"/>
      <c r="AE4" s="103"/>
      <c r="AF4" s="106"/>
      <c r="AG4" s="103"/>
    </row>
    <row r="5" spans="1:33" s="6" customFormat="1" ht="57" customHeight="1" x14ac:dyDescent="0.25">
      <c r="A5" s="14" t="s">
        <v>21</v>
      </c>
      <c r="B5" s="15">
        <v>2746</v>
      </c>
      <c r="C5" s="16">
        <v>1417</v>
      </c>
      <c r="D5" s="17">
        <f>C5/B5*100</f>
        <v>51.602330662782222</v>
      </c>
      <c r="E5" s="18">
        <v>1238</v>
      </c>
      <c r="F5" s="16">
        <v>817</v>
      </c>
      <c r="G5" s="19">
        <f t="shared" ref="G5:G10" si="0">F5/E5*100</f>
        <v>65.99353796445881</v>
      </c>
      <c r="H5" s="19">
        <f>F5*0.45</f>
        <v>367.65000000000003</v>
      </c>
      <c r="I5" s="15">
        <v>12745</v>
      </c>
      <c r="J5" s="16">
        <v>9510</v>
      </c>
      <c r="K5" s="19">
        <f>J5/I5*100</f>
        <v>74.617497057669681</v>
      </c>
      <c r="L5" s="17">
        <f t="shared" ref="L5:L10" si="1">J5*0.32</f>
        <v>3043.2000000000003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>
        <v>0</v>
      </c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50.080015518161105</v>
      </c>
      <c r="AE5" s="24">
        <f>H5+L5+P5+T5+X5</f>
        <v>3410.8500000000004</v>
      </c>
      <c r="AF5" s="25">
        <v>1770</v>
      </c>
      <c r="AG5" s="26">
        <f>AE5/AF5*10</f>
        <v>19.270338983050848</v>
      </c>
    </row>
    <row r="6" spans="1:33" s="6" customFormat="1" ht="57" customHeight="1" x14ac:dyDescent="0.25">
      <c r="A6" s="27" t="s">
        <v>30</v>
      </c>
      <c r="B6" s="28">
        <v>3050</v>
      </c>
      <c r="C6" s="29">
        <v>1789</v>
      </c>
      <c r="D6" s="17">
        <f>C6/B6*100</f>
        <v>58.655737704918032</v>
      </c>
      <c r="E6" s="30">
        <v>1300</v>
      </c>
      <c r="F6" s="29">
        <v>765</v>
      </c>
      <c r="G6" s="19">
        <f t="shared" si="0"/>
        <v>58.846153846153847</v>
      </c>
      <c r="H6" s="19">
        <f>F6*0.45</f>
        <v>344.25</v>
      </c>
      <c r="I6" s="28">
        <v>13554</v>
      </c>
      <c r="J6" s="29">
        <v>9015</v>
      </c>
      <c r="K6" s="19">
        <f>J6/I6*100</f>
        <v>66.511730854360337</v>
      </c>
      <c r="L6" s="17">
        <f t="shared" si="1"/>
        <v>2884.8</v>
      </c>
      <c r="M6" s="30">
        <v>8242</v>
      </c>
      <c r="N6" s="29">
        <v>780</v>
      </c>
      <c r="O6" s="19">
        <f>N6/M6*100</f>
        <v>9.4637223974763405</v>
      </c>
      <c r="P6" s="19">
        <f>N6*0.18</f>
        <v>140.4</v>
      </c>
      <c r="Q6" s="28"/>
      <c r="R6" s="29"/>
      <c r="S6" s="19">
        <v>0</v>
      </c>
      <c r="T6" s="17">
        <f>R6*0.22</f>
        <v>0</v>
      </c>
      <c r="U6" s="28">
        <v>0</v>
      </c>
      <c r="V6" s="29"/>
      <c r="W6" s="19">
        <v>0</v>
      </c>
      <c r="X6" s="17">
        <f>V6*1</f>
        <v>0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10" si="2">(F6+J6+N6+R6+V6)/(E6+I6+M6+Q6+U6)*100</f>
        <v>45.722202978870804</v>
      </c>
      <c r="AE6" s="35">
        <f t="shared" ref="AE6:AE10" si="3">H6+L6+P6+T6+X6</f>
        <v>3369.4500000000003</v>
      </c>
      <c r="AF6" s="36">
        <v>1720</v>
      </c>
      <c r="AG6" s="37">
        <f>AE6/AF6*10</f>
        <v>19.589825581395349</v>
      </c>
    </row>
    <row r="7" spans="1:33" s="38" customFormat="1" ht="57" customHeight="1" x14ac:dyDescent="0.25">
      <c r="A7" s="27" t="s">
        <v>22</v>
      </c>
      <c r="B7" s="28">
        <v>1820</v>
      </c>
      <c r="C7" s="29">
        <v>683</v>
      </c>
      <c r="D7" s="17">
        <f>C7/B7*100</f>
        <v>37.527472527472526</v>
      </c>
      <c r="E7" s="30">
        <v>880</v>
      </c>
      <c r="F7" s="29">
        <v>782</v>
      </c>
      <c r="G7" s="19">
        <f t="shared" si="0"/>
        <v>88.863636363636374</v>
      </c>
      <c r="H7" s="19">
        <f>F7*0.45</f>
        <v>351.90000000000003</v>
      </c>
      <c r="I7" s="28">
        <v>9800</v>
      </c>
      <c r="J7" s="29">
        <v>5680</v>
      </c>
      <c r="K7" s="19">
        <f>J7/I7*100</f>
        <v>57.959183673469383</v>
      </c>
      <c r="L7" s="17">
        <f t="shared" si="1"/>
        <v>1817.6000000000001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>
        <v>150</v>
      </c>
      <c r="S7" s="19">
        <f>R7/Q7*100</f>
        <v>21.428571428571427</v>
      </c>
      <c r="T7" s="17">
        <f>R7*0.22</f>
        <v>33</v>
      </c>
      <c r="U7" s="28">
        <v>2800</v>
      </c>
      <c r="V7" s="29">
        <v>1449</v>
      </c>
      <c r="W7" s="19">
        <f>V7/U7*100</f>
        <v>51.749999999999993</v>
      </c>
      <c r="X7" s="17">
        <f>V7*1</f>
        <v>1449</v>
      </c>
      <c r="Y7" s="28">
        <v>400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2"/>
        <v>37.097887615628885</v>
      </c>
      <c r="AE7" s="35">
        <f t="shared" si="3"/>
        <v>3651.5</v>
      </c>
      <c r="AF7" s="36">
        <v>1407</v>
      </c>
      <c r="AG7" s="37">
        <f>AE7/AF7*10</f>
        <v>25.952380952380953</v>
      </c>
    </row>
    <row r="8" spans="1:33" s="6" customFormat="1" ht="50.25" customHeight="1" x14ac:dyDescent="0.25">
      <c r="A8" s="39" t="s">
        <v>23</v>
      </c>
      <c r="B8" s="40">
        <v>2500</v>
      </c>
      <c r="C8" s="41">
        <v>869</v>
      </c>
      <c r="D8" s="33">
        <f t="shared" ref="D8" si="4">C8/B8*100</f>
        <v>34.760000000000005</v>
      </c>
      <c r="E8" s="42">
        <v>1000</v>
      </c>
      <c r="F8" s="29">
        <v>205</v>
      </c>
      <c r="G8" s="31">
        <f t="shared" si="0"/>
        <v>20.5</v>
      </c>
      <c r="H8" s="43">
        <f t="shared" ref="H8" si="5">F8*0.45</f>
        <v>92.25</v>
      </c>
      <c r="I8" s="40">
        <v>5500</v>
      </c>
      <c r="J8" s="29">
        <v>1665</v>
      </c>
      <c r="K8" s="31">
        <f t="shared" ref="K8" si="6">J8/I8*100</f>
        <v>30.272727272727273</v>
      </c>
      <c r="L8" s="33">
        <f t="shared" si="1"/>
        <v>532.79999999999995</v>
      </c>
      <c r="M8" s="42">
        <v>4500</v>
      </c>
      <c r="N8" s="29">
        <v>3319</v>
      </c>
      <c r="O8" s="31">
        <f t="shared" ref="O8" si="7">N8/M8*100</f>
        <v>73.755555555555546</v>
      </c>
      <c r="P8" s="43">
        <f t="shared" ref="P8:P9" si="8">N8*0.18</f>
        <v>597.41999999999996</v>
      </c>
      <c r="Q8" s="40">
        <v>500</v>
      </c>
      <c r="R8" s="29">
        <v>47</v>
      </c>
      <c r="S8" s="31">
        <f t="shared" ref="S8:S9" si="9">R8/Q8*100</f>
        <v>9.4</v>
      </c>
      <c r="T8" s="33">
        <f t="shared" ref="T8:T9" si="10">R8*0.22</f>
        <v>10.34</v>
      </c>
      <c r="U8" s="40">
        <v>1700</v>
      </c>
      <c r="V8" s="29">
        <v>344</v>
      </c>
      <c r="W8" s="31">
        <f t="shared" ref="W8:W10" si="11">V8/U8*100</f>
        <v>20.235294117647058</v>
      </c>
      <c r="X8" s="33">
        <f t="shared" ref="X8:X9" si="12">V8*1</f>
        <v>344</v>
      </c>
      <c r="Y8" s="28"/>
      <c r="Z8" s="29"/>
      <c r="AA8" s="31"/>
      <c r="AB8" s="32"/>
      <c r="AC8" s="33"/>
      <c r="AD8" s="34">
        <f t="shared" si="2"/>
        <v>42.272727272727273</v>
      </c>
      <c r="AE8" s="34">
        <f t="shared" si="3"/>
        <v>1576.8099999999997</v>
      </c>
      <c r="AF8" s="44">
        <v>960</v>
      </c>
      <c r="AG8" s="37">
        <f t="shared" ref="AG8" si="13">AE8/AF8*10</f>
        <v>16.425104166666664</v>
      </c>
    </row>
    <row r="9" spans="1:33" s="6" customFormat="1" ht="57" customHeight="1" thickBot="1" x14ac:dyDescent="0.3">
      <c r="A9" s="45" t="s">
        <v>27</v>
      </c>
      <c r="B9" s="46"/>
      <c r="C9" s="47"/>
      <c r="D9" s="48"/>
      <c r="E9" s="49"/>
      <c r="F9" s="50"/>
      <c r="G9" s="51"/>
      <c r="H9" s="52"/>
      <c r="I9" s="46"/>
      <c r="J9" s="50"/>
      <c r="K9" s="51"/>
      <c r="L9" s="48"/>
      <c r="M9" s="49"/>
      <c r="N9" s="50"/>
      <c r="O9" s="51"/>
      <c r="P9" s="52">
        <f t="shared" si="8"/>
        <v>0</v>
      </c>
      <c r="Q9" s="46">
        <v>600</v>
      </c>
      <c r="R9" s="50"/>
      <c r="S9" s="51">
        <f t="shared" si="9"/>
        <v>0</v>
      </c>
      <c r="T9" s="48">
        <f t="shared" si="10"/>
        <v>0</v>
      </c>
      <c r="U9" s="46">
        <v>2000</v>
      </c>
      <c r="V9" s="50">
        <v>743</v>
      </c>
      <c r="W9" s="51">
        <f t="shared" si="11"/>
        <v>37.15</v>
      </c>
      <c r="X9" s="48">
        <f t="shared" si="12"/>
        <v>743</v>
      </c>
      <c r="Y9" s="53"/>
      <c r="Z9" s="50"/>
      <c r="AA9" s="51"/>
      <c r="AB9" s="54"/>
      <c r="AC9" s="48"/>
      <c r="AD9" s="55">
        <f t="shared" si="2"/>
        <v>28.576923076923077</v>
      </c>
      <c r="AE9" s="55">
        <f t="shared" si="3"/>
        <v>743</v>
      </c>
      <c r="AF9" s="56">
        <v>0</v>
      </c>
      <c r="AG9" s="57">
        <v>0</v>
      </c>
    </row>
    <row r="10" spans="1:33" s="13" customFormat="1" ht="57" customHeight="1" thickBot="1" x14ac:dyDescent="0.3">
      <c r="A10" s="58" t="s">
        <v>24</v>
      </c>
      <c r="B10" s="59">
        <f>SUM(B5:B9)</f>
        <v>10116</v>
      </c>
      <c r="C10" s="60">
        <f>SUM(C5:C9)</f>
        <v>4758</v>
      </c>
      <c r="D10" s="61">
        <f>C10/B10*100</f>
        <v>47.034400948991696</v>
      </c>
      <c r="E10" s="62">
        <f>SUM(E5:E9)</f>
        <v>4418</v>
      </c>
      <c r="F10" s="60">
        <f>SUM(F5:F9)</f>
        <v>2569</v>
      </c>
      <c r="G10" s="63">
        <f t="shared" si="0"/>
        <v>58.148483476686287</v>
      </c>
      <c r="H10" s="63">
        <f>F10*0.45</f>
        <v>1156.05</v>
      </c>
      <c r="I10" s="59">
        <f>SUM(I5:I9)</f>
        <v>41599</v>
      </c>
      <c r="J10" s="60">
        <f>SUM(J5:J9)</f>
        <v>25870</v>
      </c>
      <c r="K10" s="64">
        <f>J10/I10*100</f>
        <v>62.188994927762685</v>
      </c>
      <c r="L10" s="61">
        <f t="shared" si="1"/>
        <v>8278.4</v>
      </c>
      <c r="M10" s="62">
        <f>SUM(M5:M9)</f>
        <v>26929</v>
      </c>
      <c r="N10" s="60">
        <f>SUM(N5:N9)</f>
        <v>4099</v>
      </c>
      <c r="O10" s="63">
        <f>N10/M10*100</f>
        <v>15.22150841100672</v>
      </c>
      <c r="P10" s="63">
        <f>N10*0.18</f>
        <v>737.81999999999994</v>
      </c>
      <c r="Q10" s="59">
        <f>SUM(Q5:Q9)</f>
        <v>1800</v>
      </c>
      <c r="R10" s="65">
        <f>SUM(R5:R9)</f>
        <v>197</v>
      </c>
      <c r="S10" s="66">
        <f>R10/Q10*100</f>
        <v>10.944444444444445</v>
      </c>
      <c r="T10" s="61">
        <f>R10*0.22</f>
        <v>43.34</v>
      </c>
      <c r="U10" s="59">
        <f>SUM(U5:U9)</f>
        <v>6500</v>
      </c>
      <c r="V10" s="65">
        <f>SUM(V5:V9)</f>
        <v>2536</v>
      </c>
      <c r="W10" s="66">
        <f t="shared" si="11"/>
        <v>39.015384615384612</v>
      </c>
      <c r="X10" s="61">
        <f>V10*1</f>
        <v>2536</v>
      </c>
      <c r="Y10" s="59">
        <f>SUM(Y5:Y9)</f>
        <v>1025</v>
      </c>
      <c r="Z10" s="60">
        <f>SUM(Z5:Z9)</f>
        <v>0</v>
      </c>
      <c r="AA10" s="64">
        <f>Z10*100/Y10</f>
        <v>0</v>
      </c>
      <c r="AB10" s="67">
        <f>SUM(AB5:AB8)</f>
        <v>0</v>
      </c>
      <c r="AC10" s="68" t="e">
        <f>AB10/Z10*10</f>
        <v>#DIV/0!</v>
      </c>
      <c r="AD10" s="69">
        <f t="shared" si="2"/>
        <v>43.412598774093489</v>
      </c>
      <c r="AE10" s="69">
        <f t="shared" si="3"/>
        <v>12751.609999999999</v>
      </c>
      <c r="AF10" s="70">
        <f>SUM(AF5:AF9)</f>
        <v>5857</v>
      </c>
      <c r="AG10" s="71">
        <f>AE10/AF10*10</f>
        <v>21.771572477377497</v>
      </c>
    </row>
    <row r="11" spans="1:33" x14ac:dyDescent="0.25">
      <c r="B11" s="5" t="s">
        <v>25</v>
      </c>
    </row>
    <row r="12" spans="1:33" x14ac:dyDescent="0.25">
      <c r="N12" s="5" t="s">
        <v>26</v>
      </c>
    </row>
    <row r="14" spans="1:33" x14ac:dyDescent="0.25">
      <c r="A14" s="5" t="s">
        <v>29</v>
      </c>
    </row>
    <row r="15" spans="1:33" x14ac:dyDescent="0.25">
      <c r="A15" s="5" t="s">
        <v>28</v>
      </c>
    </row>
    <row r="20" spans="9:13" x14ac:dyDescent="0.25">
      <c r="M20" s="5" t="s">
        <v>31</v>
      </c>
    </row>
    <row r="21" spans="9:13" x14ac:dyDescent="0.25">
      <c r="I21" s="5" t="s">
        <v>25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17.08.20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2020-08-17T08:17:09Z</dcterms:modified>
</cp:coreProperties>
</file>